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Calcola Dovuto su Fatturato" sheetId="1" state="visible" r:id="rId2"/>
    <sheet name="Calcola Dovuto misura fissa" sheetId="2" state="visible" r:id="rId3"/>
    <sheet name="Maggiorazioni" sheetId="3" state="visible" r:id="rId4"/>
  </sheets>
  <definedNames>
    <definedName function="false" hidden="false" localSheetId="2" name="_xlnm._FilterDatabase" vbProcedure="false">Maggiorazioni!$A$4:$B$114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<sst xmlns="http://schemas.openxmlformats.org/spreadsheetml/2006/main" count="340" uniqueCount="183">
  <si>
    <t>DIRITTO ANNUALE 2018 - AUSILIO al CALCOLO del DIRITTO DOVUTO</t>
  </si>
  <si>
    <t>IMPRESE che versano in base al fatturato</t>
  </si>
  <si>
    <t>Denominazione dell'impresa: </t>
  </si>
  <si>
    <t>Alfa</t>
  </si>
  <si>
    <t>Fatturato 2017 (Euro): </t>
  </si>
  <si>
    <t>Sigla provincia della SEDE : </t>
  </si>
  <si>
    <t>ra</t>
  </si>
  <si>
    <t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</si>
  <si>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</si>
  <si>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</si>
  <si>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</si>
  <si>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</si>
  <si>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</si>
  <si>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</si>
  <si>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</si>
  <si>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</si>
  <si>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</si>
  <si>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</si>
  <si>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</si>
  <si>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</si>
  <si>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</si>
  <si>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</si>
  <si>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</si>
  <si>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</si>
  <si>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</si>
  <si>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</si>
  <si>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</si>
  <si>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 xml:space="preserve">S</t>
    </r>
    <r>
      <rPr>
        <sz val="10"/>
        <rFont val="Bitstream Vera Sans"/>
        <family val="2"/>
        <charset val="1"/>
      </rPr>
      <t xml:space="preserve"> – Importo sede</t>
    </r>
  </si>
  <si>
    <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 </t>
    </r>
  </si>
  <si>
    <r>
      <t xml:space="preserve">SD</t>
    </r>
    <r>
      <rPr>
        <sz val="10"/>
        <rFont val="Bitstream Vera Sans"/>
        <family val="2"/>
        <charset val="1"/>
      </rPr>
      <t xml:space="preserve"> – Importo finale sede (S+D)</t>
    </r>
  </si>
  <si>
    <r>
      <t xml:space="preserve">SR</t>
    </r>
    <r>
      <rPr>
        <sz val="10"/>
        <rFont val="Bitstream Vera Sans"/>
        <family val="2"/>
        <charset val="1"/>
      </rPr>
      <t xml:space="preserve"> – Importo finale sede ridotto del 50%</t>
    </r>
  </si>
  <si>
    <t>Arrotondamento al centesimo di euro</t>
  </si>
  <si>
    <t>Arrotondamento</t>
  </si>
  <si>
    <t>Imp. da indicare delega F24</t>
  </si>
  <si>
    <t>Esempio B – Impresa con sede e N. unita' locali in provincia (già iscritte al 31.12.2017):</t>
  </si>
  <si>
    <t>Numero unità locali in provincia già iscritte al 31.12.2017: </t>
  </si>
  <si>
    <r>
      <t xml:space="preserve">U</t>
    </r>
    <r>
      <rPr>
        <sz val="10"/>
        <rFont val="Bitstream Vera Sans"/>
        <family val="2"/>
        <charset val="1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</si>
  <si>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  <charset val="1"/>
      </rPr>
      <t xml:space="preserve">– Importo UL per N. unita' locali</t>
    </r>
  </si>
  <si>
    <r>
      <t xml:space="preserve">SU</t>
    </r>
    <r>
      <rPr>
        <sz val="10"/>
        <rFont val="Bitstream Vera Sans"/>
        <family val="2"/>
        <charset val="1"/>
      </rPr>
      <t xml:space="preserve"> – Importo sede e UL (S+N)</t>
    </r>
  </si>
  <si>
    <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SU</t>
    </r>
  </si>
  <si>
    <r>
      <t xml:space="preserve">SUD</t>
    </r>
    <r>
      <rPr>
        <sz val="10"/>
        <rFont val="Bitstream Vera Sans"/>
        <family val="2"/>
        <charset val="1"/>
      </rPr>
      <t xml:space="preserve"> - Importo finale sede e UL (SU+D)</t>
    </r>
  </si>
  <si>
    <r>
      <t xml:space="preserve">SR</t>
    </r>
    <r>
      <rPr>
        <sz val="10"/>
        <rFont val="Bitstream Vera Sans"/>
        <family val="2"/>
        <charset val="1"/>
      </rPr>
      <t xml:space="preserve"> – Importo finale ridotto del 50%</t>
    </r>
  </si>
  <si>
    <t>Arrotondamento all'unita' di euro</t>
  </si>
  <si>
    <t>Esempio C – Importo per N. unita' locali fuori provincia (già iscritte al 31.12.2017):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</si>
  <si>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</si>
  <si>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</si>
  <si>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</si>
  <si>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</si>
  <si>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</si>
  <si>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</si>
  <si>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>Importo finale ridotto del 50%</t>
  </si>
  <si>
    <t>Arrotondamento al centesimo di euro </t>
  </si>
  <si>
    <t>Arrotondamento all'unita' di euro – Importo da indicare delega F24</t>
  </si>
  <si>
    <t>XX</t>
  </si>
  <si>
    <t>YY</t>
  </si>
  <si>
    <t>IMPRESE che versano in misura fissa</t>
  </si>
  <si>
    <t>Beta</t>
  </si>
  <si>
    <t>Importo dovuto della SEDE : </t>
  </si>
  <si>
    <t>FI</t>
  </si>
  <si>
    <t>Importi dovuti per imprese in sezione speciale </t>
  </si>
  <si>
    <t>Impresa individuale</t>
  </si>
  <si>
    <t>Impresa Individuale sez. Ordinaria</t>
  </si>
  <si>
    <t>Sezione speciale ex art. 16 DL 96/2001</t>
  </si>
  <si>
    <t>Societa' semplice</t>
  </si>
  <si>
    <t>Societa' semplice agricola</t>
  </si>
  <si>
    <t>Unita' locali di imprese estere</t>
  </si>
  <si>
    <t>Sedi secondarie estere</t>
  </si>
  <si>
    <t>Soggetti REA</t>
  </si>
  <si>
    <t>Esempio B – Impresa con sede e N. unita' locali in provincia (già iscritte al 31.12.2017) - NON si applica per i soggetti REA:</t>
  </si>
  <si>
    <t>Esempio C – Importo per N. unita' locali fuori provincia (già iscritte al 31.12.2017  - NON si applica per i soggetti REA:</t>
  </si>
  <si>
    <t>Arrotondamento all'unita' di euro - Imp. da indicare delega F24</t>
  </si>
  <si>
    <t>VB</t>
  </si>
  <si>
    <t>ZZ</t>
  </si>
  <si>
    <t>Elenco delle CCIAA che applicano la maggiorazione</t>
  </si>
  <si>
    <t>CCIAA</t>
  </si>
  <si>
    <t>Aliquota Sez Ord</t>
  </si>
  <si>
    <t>Aliquota Sez Spec</t>
  </si>
  <si>
    <t>AG</t>
  </si>
  <si>
    <t>AL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</si>
  <si>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</si>
  <si>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</si>
  <si>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</si>
  <si>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</si>
  <si>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</si>
  <si>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</si>
  <si>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</si>
  <si>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</si>
  <si>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</si>
  <si>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</si>
  <si>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</si>
  <si>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</si>
  <si>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</si>
  <si>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</si>
  <si>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</si>
  <si>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</si>
  <si>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</si>
  <si>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</si>
  <si>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</si>
  <si>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</si>
  <si>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</si>
  <si>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</si>
  <si>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</si>
  <si>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</si>
  <si>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</si>
  <si>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</si>
  <si>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</si>
  <si>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</si>
  <si>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</si>
  <si>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</si>
  <si>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</si>
  <si>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FM</t>
  </si>
  <si>
    <t>FO</t>
  </si>
  <si>
    <t>FR</t>
  </si>
  <si>
    <t>GE</t>
  </si>
  <si>
    <t>GO</t>
  </si>
  <si>
    <t>GR</t>
  </si>
  <si>
    <t>IM</t>
  </si>
  <si>
    <t>IS</t>
  </si>
  <si>
    <t>KR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</si>
  <si>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</si>
  <si>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</si>
  <si>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</si>
  <si>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</si>
  <si>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</si>
  <si>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</si>
  <si>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</si>
  <si>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</si>
  <si>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</si>
  <si>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</si>
  <si>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</si>
  <si>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</si>
  <si>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</si>
  <si>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</si>
  <si>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</si>
  <si>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</si>
  <si>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</si>
  <si>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</si>
  <si>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</si>
  <si>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</si>
  <si>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</si>
  <si>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</si>
  <si>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</si>
  <si>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</si>
  <si>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</si>
  <si>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</si>
  <si>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PR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</si>
  <si>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</si>
  <si>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</si>
  <si>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</si>
  <si>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</si>
  <si>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</si>
  <si>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</si>
  <si>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</si>
  <si>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</si>
  <si>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</si>
  <si>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</si>
  <si>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</si>
  <si>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</si>
  <si>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</si>
  <si>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</si>
  <si>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</si>
  <si>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</si>
  <si>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</si>
  <si>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</si>
  <si>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</si>
  <si>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</si>
  <si>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</si>
  <si>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</si>
  <si>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</si>
  <si>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</si>
  <si>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</si>
  <si>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</si>
  <si>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</si>
  <si>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</si>
  <si>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</si>
  <si>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</si>
  <si>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VC</t>
  </si>
  <si>
    <t>VE</t>
  </si>
  <si>
    <t>VI</t>
  </si>
  <si>
    <t>VR</t>
  </si>
  <si>
    <t>VT</t>
  </si>
  <si>
    <t>VV</t>
  </si>
  <si>
    <t>di esempio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</si>
</sst>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0"/>
    <numFmt numFmtId="166" formatCode="0%"/>
    <numFmt numFmtId="167" formatCode="&quot;Euro&quot;* 0.00"/>
    <numFmt numFmtId="168" formatCode="#,##0.00"/>
    <numFmt numFmtId="169" formatCode="#,##0.00&quot;€ &quot;"/>
    <numFmt numFmtId="170" formatCode="0.000%"/>
    <numFmt numFmtId="171" formatCode="#,##0.00000&quot;€ &quot;"/>
    <numFmt numFmtId="172" formatCode="0.00000000000"/>
    <numFmt numFmtId="173" formatCode="#,##0.0000000000"/>
    <numFmt numFmtId="174" formatCode="#,##0&quot;€ &quot;"/>
    <numFmt numFmtId="175" formatCode="_-* #,##0.00_-;\-* #,##0.00_-;_-* \-??_-;_-@_-"/>
    <numFmt numFmtId="176" formatCode="_-* #,##0_-;\-* #,##0_-;_-* \-??_-;_-@_-"/>
  </numFmts>
  <fonts count="2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S Sans Serif"/>
      <family val="2"/>
      <charset val="1"/>
    </font>
    <font>
      <sz val="10"/>
      <name val="Bitstream Vera Sans"/>
      <family val="2"/>
      <charset val="1"/>
    </font>
    <font>
      <b val="true"/>
      <sz val="14"/>
      <color rgb="FF003366"/>
      <name val="Bitstream Vera Sans Mono"/>
      <family val="3"/>
      <charset val="1"/>
    </font>
    <font>
      <sz val="14"/>
      <color rgb="FF003366"/>
      <name val="Bitstream Vera Sans Mono"/>
      <family val="3"/>
      <charset val="1"/>
    </font>
    <font>
      <b val="true"/>
      <sz val="12"/>
      <color rgb="FF003366"/>
      <name val="Bitstream Vera Sans Mono"/>
      <family val="3"/>
      <charset val="1"/>
    </font>
    <font>
      <sz val="10"/>
      <color rgb="FF003366"/>
      <name val="Bitstream Vera Sans Mono"/>
      <family val="3"/>
      <charset val="1"/>
    </font>
    <font>
      <sz val="10"/>
      <color rgb="FF0000FF"/>
      <name val="Bitstream Vera Sans"/>
      <family val="2"/>
      <charset val="1"/>
    </font>
    <font>
      <b val="true"/>
      <sz val="12"/>
      <name val="Bitstream Vera Sans"/>
      <family val="2"/>
      <charset val="1"/>
    </font>
    <font>
      <b val="true"/>
      <sz val="10"/>
      <name val="Bitstream Vera Sans"/>
      <family val="2"/>
      <charset val="1"/>
    </font>
    <font>
      <b val="true"/>
      <sz val="11"/>
      <name val="Bitstream Vera Sans"/>
      <family val="2"/>
      <charset val="1"/>
    </font>
    <font>
      <sz val="11"/>
      <name val="Bitstream Vera Sans"/>
      <family val="2"/>
      <charset val="1"/>
    </font>
    <font>
      <b val="true"/>
      <i val="true"/>
      <sz val="10"/>
      <name val="Bitstream Vera Sans"/>
      <family val="2"/>
      <charset val="1"/>
    </font>
    <font>
      <sz val="10"/>
      <color rgb="FF003366"/>
      <name val="Bitstream Vera Sans"/>
      <family val="2"/>
      <charset val="1"/>
    </font>
    <font>
      <sz val="10"/>
      <color rgb="FFFF0000"/>
      <name val="Bitstream Vera Sans"/>
      <family val="2"/>
      <charset val="1"/>
    </font>
    <font>
      <sz val="8"/>
      <name val="Bitstream Vera Sans"/>
      <family val="2"/>
      <charset val="1"/>
    </font>
    <font>
      <b val="true"/>
      <sz val="10"/>
      <color rgb="FF003366"/>
      <name val="Bitstream Vera Sans"/>
      <family val="2"/>
      <charset val="1"/>
    </font>
    <font>
      <sz val="10"/>
      <name val="Trebuchet MS"/>
      <family val="2"/>
      <charset val="1"/>
    </font>
    <font>
      <b val="true"/>
      <i val="true"/>
      <sz val="12"/>
      <color rgb="FF003366"/>
      <name val="Trebuchet MS"/>
      <family val="2"/>
      <charset val="1"/>
    </font>
    <font>
      <sz val="12"/>
      <name val="Trebuchet MS"/>
      <family val="2"/>
      <charset val="1"/>
    </font>
    <font>
      <sz val="12"/>
      <name val="Arial"/>
      <family val="2"/>
      <charset val="1"/>
    </font>
    <font>
      <b val="true"/>
      <i val="true"/>
      <sz val="10"/>
      <color rgb="FFFFFFFF"/>
      <name val="Trebuchet MS"/>
      <family val="2"/>
      <charset val="1"/>
    </font>
    <font>
      <sz val="10"/>
      <color rgb="FF000000"/>
      <name val="Trebuchet MS"/>
      <family val="2"/>
      <charset val="1"/>
    </font>
    <font>
      <b val="true"/>
      <sz val="10"/>
      <color rgb="FFFFFFFF"/>
      <name val="Trebuchet MS"/>
      <family val="2"/>
      <charset val="1"/>
    </font>
    <font>
      <b val="true"/>
      <sz val="10"/>
      <color rgb="FFFFFFF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000080"/>
        <bgColor rgb="FF000080"/>
      </patternFill>
    </fill>
    <fill>
      <patternFill patternType="solid">
        <fgColor rgb="FFFF3366"/>
        <bgColor rgb="FFFF00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5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2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5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0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1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11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2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4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4" fillId="6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6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6" fillId="6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e_Foglio1" xfId="20" builtinId="54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66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84240</xdr:colOff>
      <xdr:row>34</xdr:row>
      <xdr:rowOff>36720</xdr:rowOff>
    </xdr:from>
    <xdr:to>
      <xdr:col>7</xdr:col>
      <xdr:colOff>703080</xdr:colOff>
      <xdr:row>36</xdr:row>
      <xdr:rowOff>93600</xdr:rowOff>
    </xdr:to>
    <xdr:sp>
      <xdr:nvSpPr>
        <xdr:cNvPr id="0" name="CustomShape 1"/>
        <xdr:cNvSpPr/>
      </xdr:nvSpPr>
      <xdr:spPr>
        <a:xfrm flipV="1">
          <a:off x="5707800" y="6181560"/>
          <a:ext cx="1949040" cy="38052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len="med" type="triangle" w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93600</xdr:colOff>
      <xdr:row>31</xdr:row>
      <xdr:rowOff>10080</xdr:rowOff>
    </xdr:from>
    <xdr:to>
      <xdr:col>7</xdr:col>
      <xdr:colOff>712440</xdr:colOff>
      <xdr:row>33</xdr:row>
      <xdr:rowOff>76320</xdr:rowOff>
    </xdr:to>
    <xdr:sp>
      <xdr:nvSpPr>
        <xdr:cNvPr id="1" name="CustomShape 1"/>
        <xdr:cNvSpPr/>
      </xdr:nvSpPr>
      <xdr:spPr>
        <a:xfrm flipV="1">
          <a:off x="5717160" y="5505480"/>
          <a:ext cx="1949040" cy="39024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len="med" type="triangle" w="med"/>
        </a:ln>
      </xdr:spPr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6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1" activeCellId="0" sqref="H11"/>
    </sheetView>
  </sheetViews>
  <sheetFormatPr defaultRowHeight="12.75"/>
  <cols>
    <col collapsed="false" hidden="false" max="1" min="1" style="1" width="2.70918367346939"/>
    <col collapsed="false" hidden="false" max="2" min="2" style="1" width="2.28571428571429"/>
    <col collapsed="false" hidden="false" max="3" min="3" style="1" width="17.8571428571429"/>
    <col collapsed="false" hidden="false" max="4" min="4" style="1" width="19"/>
    <col collapsed="false" hidden="false" max="5" min="5" style="1" width="18.7091836734694"/>
    <col collapsed="false" hidden="false" max="6" min="6" style="1" width="19.1428571428571"/>
    <col collapsed="false" hidden="false" max="7" min="7" style="1" width="18.8520408163265"/>
    <col collapsed="false" hidden="false" max="9" min="8" style="1" width="19.4183673469388"/>
    <col collapsed="false" hidden="false" max="10" min="10" style="1" width="22.7040816326531"/>
    <col collapsed="false" hidden="false" max="11" min="11" style="1" width="19.1428571428571"/>
    <col collapsed="false" hidden="false" max="256" min="12" style="1" width="8.85714285714286"/>
    <col collapsed="false" hidden="false" max="1025" min="257" style="0" width="8.85714285714286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3"/>
    </row>
    <row r="2" s="7" customFormat="true" ht="1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6"/>
    </row>
    <row r="3" s="8" customFormat="true" ht="8.25" hidden="false" customHeight="true" outlineLevel="0" collapsed="false">
      <c r="A3" s="1"/>
      <c r="H3" s="9"/>
      <c r="I3" s="9"/>
    </row>
    <row r="4" customFormat="false" ht="18" hidden="false" customHeight="true" outlineLevel="0" collapsed="false">
      <c r="A4" s="0"/>
      <c r="B4" s="0"/>
      <c r="C4" s="0"/>
      <c r="D4" s="0"/>
      <c r="E4" s="0"/>
      <c r="F4" s="0"/>
      <c r="G4" s="10" t="s">
        <v>2</v>
      </c>
      <c r="H4" s="11" t="s">
        <v>3</v>
      </c>
      <c r="I4" s="9"/>
      <c r="J4" s="0"/>
      <c r="K4" s="0"/>
    </row>
    <row r="5" customFormat="false" ht="18" hidden="false" customHeight="true" outlineLevel="0" collapsed="false">
      <c r="A5" s="0"/>
      <c r="B5" s="0"/>
      <c r="C5" s="0"/>
      <c r="D5" s="0"/>
      <c r="E5" s="0"/>
      <c r="F5" s="0"/>
      <c r="G5" s="10" t="s">
        <v>4</v>
      </c>
      <c r="H5" s="12" t="n">
        <v>1</v>
      </c>
      <c r="I5" s="9"/>
      <c r="J5" s="0"/>
      <c r="K5" s="0"/>
    </row>
    <row r="6" customFormat="false" ht="18" hidden="false" customHeight="true" outlineLevel="0" collapsed="false">
      <c r="A6" s="0"/>
      <c r="B6" s="0"/>
      <c r="C6" s="0"/>
      <c r="D6" s="0"/>
      <c r="E6" s="0"/>
      <c r="F6" s="0"/>
      <c r="G6" s="10" t="s">
        <v>5</v>
      </c>
      <c r="H6" s="13" t="s">
        <v>6</v>
      </c>
      <c r="I6" s="9"/>
      <c r="J6" s="0"/>
      <c r="K6" s="0"/>
    </row>
    <row r="7" customFormat="false" ht="18" hidden="false" customHeight="true" outlineLevel="0" collapsed="false">
      <c r="A7" s="0"/>
      <c r="B7" s="0"/>
      <c r="C7" s="0"/>
      <c r="D7" s="0"/>
      <c r="E7" s="0"/>
      <c r="F7" s="0"/>
      <c r="G7" s="10" t="s">
        <v>7</v>
      </c>
      <c r="H7" s="14" t="n">
        <f aca="false">IF(H6&lt;&gt;"",(VLOOKUP($H$6,Maggiorazioni!$A$5:$B$114,2,0)),0)</f>
        <v>0.2</v>
      </c>
      <c r="I7" s="14"/>
      <c r="J7" s="0"/>
      <c r="K7" s="0"/>
    </row>
    <row r="8" customFormat="false" ht="18" hidden="false" customHeight="true" outlineLevel="0" collapsed="false">
      <c r="A8" s="0"/>
      <c r="B8" s="15"/>
      <c r="C8" s="16"/>
      <c r="D8" s="0"/>
      <c r="E8" s="0"/>
      <c r="F8" s="0"/>
      <c r="G8" s="15"/>
      <c r="H8" s="17"/>
      <c r="I8" s="17"/>
      <c r="J8" s="0"/>
      <c r="K8" s="0"/>
    </row>
    <row r="9" customFormat="false" ht="12.75" hidden="false" customHeight="false" outlineLevel="0" collapsed="false">
      <c r="A9" s="18" t="s">
        <v>8</v>
      </c>
      <c r="B9" s="0"/>
      <c r="C9" s="0"/>
      <c r="D9" s="0"/>
      <c r="E9" s="0"/>
      <c r="F9" s="0"/>
      <c r="G9" s="0"/>
      <c r="H9" s="0"/>
      <c r="I9" s="0"/>
      <c r="J9" s="0"/>
      <c r="K9" s="0"/>
    </row>
    <row r="10" customFormat="false" ht="12.75" hidden="fals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  <c r="K10" s="0"/>
    </row>
    <row r="11" customFormat="false" ht="26.25" hidden="false" customHeight="true" outlineLevel="0" collapsed="false">
      <c r="A11" s="0"/>
      <c r="B11" s="0"/>
      <c r="C11" s="0"/>
      <c r="D11" s="19" t="s">
        <v>9</v>
      </c>
      <c r="E11" s="19" t="s">
        <v>10</v>
      </c>
      <c r="F11" s="20" t="s">
        <v>11</v>
      </c>
      <c r="G11" s="19" t="s">
        <v>12</v>
      </c>
      <c r="H11" s="19" t="s">
        <v>13</v>
      </c>
      <c r="I11" s="19"/>
      <c r="J11" s="0"/>
      <c r="K11" s="0"/>
    </row>
    <row r="12" customFormat="false" ht="12.75" hidden="false" customHeight="false" outlineLevel="0" collapsed="false">
      <c r="A12" s="21"/>
      <c r="B12" s="1" t="s">
        <v>14</v>
      </c>
      <c r="C12" s="0"/>
      <c r="D12" s="22" t="n">
        <v>0</v>
      </c>
      <c r="E12" s="22" t="n">
        <v>100000</v>
      </c>
      <c r="F12" s="23" t="s">
        <v>15</v>
      </c>
      <c r="G12" s="15" t="s">
        <v>16</v>
      </c>
      <c r="H12" s="24" t="n">
        <v>200</v>
      </c>
      <c r="I12" s="24"/>
      <c r="J12" s="0"/>
      <c r="K12" s="0"/>
    </row>
    <row r="13" customFormat="false" ht="12.75" hidden="false" customHeight="false" outlineLevel="0" collapsed="false">
      <c r="A13" s="21"/>
      <c r="B13" s="1" t="s">
        <v>17</v>
      </c>
      <c r="C13" s="0"/>
      <c r="D13" s="22" t="n">
        <v>100000</v>
      </c>
      <c r="E13" s="22" t="n">
        <v>250000</v>
      </c>
      <c r="F13" s="25" t="n">
        <f aca="false">IF($H$5&lt;D13,0,IF($H$5&gt;E13,E13-D13,$H$5-D13))</f>
        <v>0</v>
      </c>
      <c r="G13" s="26" t="n">
        <v>0.00015</v>
      </c>
      <c r="H13" s="27" t="n">
        <f aca="false">ROUND(F13*G13,5)</f>
        <v>0</v>
      </c>
      <c r="I13" s="27"/>
      <c r="J13" s="0"/>
      <c r="K13" s="0"/>
    </row>
    <row r="14" customFormat="false" ht="12.75" hidden="false" customHeight="false" outlineLevel="0" collapsed="false">
      <c r="A14" s="21"/>
      <c r="B14" s="1" t="s">
        <v>18</v>
      </c>
      <c r="C14" s="0"/>
      <c r="D14" s="22" t="n">
        <v>250000</v>
      </c>
      <c r="E14" s="22" t="n">
        <v>500000</v>
      </c>
      <c r="F14" s="25" t="n">
        <f aca="false">IF($H$5&lt;D14,0,IF($H$5&gt;E14,E14-D14,$H$5-D14))</f>
        <v>0</v>
      </c>
      <c r="G14" s="26" t="n">
        <v>0.00013</v>
      </c>
      <c r="H14" s="27" t="n">
        <f aca="false">ROUND(F14*G14,5)</f>
        <v>0</v>
      </c>
      <c r="I14" s="27"/>
      <c r="J14" s="0"/>
      <c r="K14" s="0"/>
    </row>
    <row r="15" customFormat="false" ht="12.75" hidden="false" customHeight="false" outlineLevel="0" collapsed="false">
      <c r="A15" s="21"/>
      <c r="B15" s="1" t="s">
        <v>19</v>
      </c>
      <c r="C15" s="0"/>
      <c r="D15" s="22" t="n">
        <v>500000</v>
      </c>
      <c r="E15" s="22" t="n">
        <v>1000000</v>
      </c>
      <c r="F15" s="25" t="n">
        <f aca="false">IF($H$5&lt;D15,0,IF($H$5&gt;E15,E15-D15,$H$5-D15))</f>
        <v>0</v>
      </c>
      <c r="G15" s="26" t="n">
        <v>0.0001</v>
      </c>
      <c r="H15" s="27" t="n">
        <f aca="false">ROUND(F15*G15,5)</f>
        <v>0</v>
      </c>
      <c r="I15" s="27"/>
      <c r="J15" s="0"/>
      <c r="K15" s="0"/>
    </row>
    <row r="16" customFormat="false" ht="12.75" hidden="false" customHeight="false" outlineLevel="0" collapsed="false">
      <c r="A16" s="21"/>
      <c r="B16" s="1" t="s">
        <v>20</v>
      </c>
      <c r="C16" s="0"/>
      <c r="D16" s="22" t="n">
        <v>1000000</v>
      </c>
      <c r="E16" s="22" t="n">
        <v>10000000</v>
      </c>
      <c r="F16" s="25" t="n">
        <f aca="false">IF($H$5&lt;D16,0,IF($H$5&gt;E16,E16-D16,$H$5-D16))</f>
        <v>0</v>
      </c>
      <c r="G16" s="26" t="n">
        <v>9E-005</v>
      </c>
      <c r="H16" s="27" t="n">
        <f aca="false">ROUND(F16*G16,5)</f>
        <v>0</v>
      </c>
      <c r="I16" s="27"/>
      <c r="J16" s="0"/>
      <c r="K16" s="0"/>
    </row>
    <row r="17" customFormat="false" ht="12.75" hidden="false" customHeight="false" outlineLevel="0" collapsed="false">
      <c r="A17" s="21"/>
      <c r="B17" s="1" t="s">
        <v>21</v>
      </c>
      <c r="C17" s="0"/>
      <c r="D17" s="22" t="n">
        <v>10000000</v>
      </c>
      <c r="E17" s="22" t="n">
        <v>35000000</v>
      </c>
      <c r="F17" s="25" t="n">
        <f aca="false">IF($H$5&lt;D17,0,IF($H$5&gt;E17,E17-D17,$H$5-D17))</f>
        <v>0</v>
      </c>
      <c r="G17" s="26" t="n">
        <v>5E-005</v>
      </c>
      <c r="H17" s="27" t="n">
        <f aca="false">ROUND(F17*G17,5)</f>
        <v>0</v>
      </c>
      <c r="I17" s="27"/>
      <c r="J17" s="0"/>
      <c r="K17" s="0"/>
    </row>
    <row r="18" customFormat="false" ht="12.75" hidden="false" customHeight="false" outlineLevel="0" collapsed="false">
      <c r="A18" s="21"/>
      <c r="B18" s="1" t="s">
        <v>22</v>
      </c>
      <c r="C18" s="0"/>
      <c r="D18" s="22" t="n">
        <v>35000000</v>
      </c>
      <c r="E18" s="22" t="n">
        <v>50000000</v>
      </c>
      <c r="F18" s="25" t="n">
        <f aca="false">IF($H$5&lt;D18,0,IF($H$5&gt;E18,E18-D18,$H$5-D18))</f>
        <v>0</v>
      </c>
      <c r="G18" s="26" t="n">
        <v>3E-005</v>
      </c>
      <c r="H18" s="27" t="n">
        <f aca="false">ROUND(F18*G18,5)</f>
        <v>0</v>
      </c>
      <c r="I18" s="27"/>
      <c r="J18" s="0"/>
      <c r="K18" s="0"/>
    </row>
    <row r="19" customFormat="false" ht="12.75" hidden="false" customHeight="false" outlineLevel="0" collapsed="false">
      <c r="A19" s="21"/>
      <c r="B19" s="1" t="s">
        <v>23</v>
      </c>
      <c r="C19" s="0"/>
      <c r="D19" s="22" t="n">
        <v>50000000</v>
      </c>
      <c r="E19" s="28" t="s">
        <v>24</v>
      </c>
      <c r="F19" s="25" t="n">
        <f aca="false">IF($H$5&lt;D19,0,IF($H$5&gt;E19,E19-D19,$H$5-D19))</f>
        <v>0</v>
      </c>
      <c r="G19" s="26" t="n">
        <v>1E-005</v>
      </c>
      <c r="H19" s="29" t="n">
        <f aca="false">ROUND(F19*G19,5)</f>
        <v>0</v>
      </c>
      <c r="I19" s="30"/>
      <c r="J19" s="0"/>
      <c r="K19" s="0"/>
    </row>
    <row r="20" customFormat="false" ht="12.75" hidden="false" customHeight="false" outlineLevel="0" collapsed="false">
      <c r="A20" s="0"/>
      <c r="B20" s="0"/>
      <c r="C20" s="0"/>
      <c r="D20" s="0"/>
      <c r="E20" s="0"/>
      <c r="F20" s="31"/>
      <c r="G20" s="31"/>
      <c r="H20" s="27" t="n">
        <f aca="false">IF(SUM(H12:H19)&gt;40000,40000,SUM(H12:H19))</f>
        <v>200</v>
      </c>
      <c r="I20" s="32" t="s">
        <v>25</v>
      </c>
      <c r="J20" s="0"/>
      <c r="K20" s="0"/>
    </row>
    <row r="21" customFormat="false" ht="12.75" hidden="false" customHeight="false" outlineLevel="0" collapsed="false">
      <c r="A21" s="0"/>
      <c r="B21" s="0"/>
      <c r="C21" s="0"/>
      <c r="D21" s="0"/>
      <c r="E21" s="0"/>
      <c r="F21" s="31"/>
      <c r="G21" s="31"/>
      <c r="H21" s="25"/>
      <c r="I21" s="25"/>
      <c r="J21" s="0"/>
      <c r="K21" s="0"/>
    </row>
    <row r="22" customFormat="false" ht="12.75" hidden="false" customHeight="false" outlineLevel="0" collapsed="false">
      <c r="A22" s="33" t="s">
        <v>26</v>
      </c>
      <c r="B22" s="34"/>
      <c r="C22" s="34"/>
      <c r="D22" s="34"/>
      <c r="E22" s="34"/>
      <c r="F22" s="34"/>
      <c r="G22" s="34"/>
      <c r="H22" s="34"/>
      <c r="I22" s="34"/>
      <c r="J22" s="34"/>
      <c r="K22" s="0"/>
    </row>
    <row r="23" customFormat="false" ht="12.75" hidden="false" customHeight="false" outlineLevel="0" collapsed="false">
      <c r="A23" s="31"/>
      <c r="B23" s="0"/>
      <c r="C23" s="0"/>
      <c r="D23" s="0"/>
      <c r="E23" s="0"/>
      <c r="F23" s="0"/>
      <c r="G23" s="0"/>
      <c r="H23" s="0"/>
      <c r="I23" s="0"/>
      <c r="J23" s="0"/>
      <c r="K23" s="0"/>
    </row>
    <row r="24" customFormat="false" ht="12.75" hidden="false" customHeight="false" outlineLevel="0" collapsed="false">
      <c r="A24" s="21"/>
      <c r="B24" s="31" t="s">
        <v>27</v>
      </c>
      <c r="C24" s="0"/>
      <c r="D24" s="0"/>
      <c r="E24" s="0"/>
      <c r="F24" s="27" t="n">
        <f aca="false">ROUND(H20,5)</f>
        <v>200</v>
      </c>
      <c r="G24" s="0"/>
      <c r="H24" s="0"/>
      <c r="I24" s="35"/>
      <c r="J24" s="27"/>
      <c r="K24" s="36"/>
    </row>
    <row r="25" customFormat="false" ht="12.75" hidden="false" customHeight="false" outlineLevel="0" collapsed="false">
      <c r="A25" s="21"/>
      <c r="B25" s="31" t="s">
        <v>28</v>
      </c>
      <c r="C25" s="0"/>
      <c r="D25" s="0"/>
      <c r="E25" s="0"/>
      <c r="F25" s="27" t="n">
        <f aca="false">ROUND($H$7*F24,5)</f>
        <v>40</v>
      </c>
      <c r="G25" s="31"/>
      <c r="H25" s="0"/>
      <c r="I25" s="35"/>
      <c r="J25" s="27"/>
      <c r="K25" s="36"/>
    </row>
    <row r="26" customFormat="false" ht="12.75" hidden="false" customHeight="false" outlineLevel="0" collapsed="false">
      <c r="A26" s="21"/>
      <c r="B26" s="31" t="s">
        <v>29</v>
      </c>
      <c r="C26" s="0"/>
      <c r="D26" s="0"/>
      <c r="E26" s="0"/>
      <c r="F26" s="27" t="n">
        <f aca="false">ROUND(SUM(F24:F25),5)</f>
        <v>240</v>
      </c>
      <c r="G26" s="31"/>
      <c r="H26" s="0"/>
      <c r="I26" s="35"/>
      <c r="J26" s="27"/>
      <c r="K26" s="36"/>
    </row>
    <row r="27" customFormat="false" ht="12.75" hidden="false" customHeight="false" outlineLevel="0" collapsed="false">
      <c r="A27" s="21"/>
      <c r="B27" s="31" t="s">
        <v>30</v>
      </c>
      <c r="C27" s="0"/>
      <c r="D27" s="0"/>
      <c r="E27" s="0"/>
      <c r="F27" s="27" t="n">
        <f aca="false">F26-(F26*0.5)</f>
        <v>120</v>
      </c>
      <c r="G27" s="31"/>
      <c r="H27" s="0"/>
      <c r="I27" s="35"/>
      <c r="J27" s="27"/>
      <c r="K27" s="36"/>
    </row>
    <row r="28" customFormat="false" ht="12.75" hidden="false" customHeight="false" outlineLevel="0" collapsed="false">
      <c r="A28" s="0"/>
      <c r="B28" s="1" t="s">
        <v>31</v>
      </c>
      <c r="C28" s="0"/>
      <c r="D28" s="0"/>
      <c r="E28" s="0"/>
      <c r="F28" s="24" t="n">
        <f aca="false">ROUND(F27,2)</f>
        <v>120</v>
      </c>
      <c r="G28" s="0"/>
      <c r="H28" s="0"/>
      <c r="I28" s="35"/>
      <c r="J28" s="24"/>
      <c r="K28" s="36"/>
    </row>
    <row r="29" customFormat="false" ht="12.75" hidden="false" customHeight="false" outlineLevel="0" collapsed="false">
      <c r="A29" s="0"/>
      <c r="B29" s="1" t="s">
        <v>32</v>
      </c>
      <c r="C29" s="0"/>
      <c r="D29" s="0"/>
      <c r="E29" s="0"/>
      <c r="F29" s="37" t="n">
        <f aca="false">ROUND(F28,0)</f>
        <v>120</v>
      </c>
      <c r="G29" s="38" t="s">
        <v>33</v>
      </c>
      <c r="H29" s="39"/>
      <c r="I29" s="40"/>
      <c r="J29" s="37"/>
      <c r="K29" s="41"/>
    </row>
    <row r="30" customFormat="false" ht="12.75" hidden="false" customHeight="false" outlineLevel="0" collapsed="false">
      <c r="A30" s="0"/>
      <c r="B30" s="0"/>
      <c r="C30" s="0"/>
      <c r="D30" s="0"/>
      <c r="E30" s="0"/>
      <c r="F30" s="0"/>
      <c r="G30" s="0"/>
      <c r="H30" s="0"/>
      <c r="I30" s="0"/>
      <c r="J30" s="0"/>
      <c r="K30" s="0"/>
    </row>
    <row r="31" customFormat="false" ht="12.1" hidden="false" customHeight="false" outlineLevel="0" collapsed="false">
      <c r="A31" s="33" t="s">
        <v>34</v>
      </c>
      <c r="B31" s="34"/>
      <c r="C31" s="34"/>
      <c r="D31" s="34"/>
      <c r="E31" s="34"/>
      <c r="F31" s="34"/>
      <c r="G31" s="34"/>
      <c r="H31" s="34"/>
      <c r="I31" s="34"/>
      <c r="J31" s="34"/>
      <c r="K31" s="0"/>
    </row>
    <row r="32" customFormat="false" ht="12.75" hidden="false" customHeight="false" outlineLevel="0" collapsed="false">
      <c r="A32" s="0"/>
      <c r="B32" s="0"/>
      <c r="C32" s="0"/>
      <c r="D32" s="0"/>
      <c r="E32" s="0"/>
      <c r="F32" s="0"/>
      <c r="G32" s="0"/>
      <c r="H32" s="0"/>
      <c r="I32" s="0"/>
      <c r="J32" s="0"/>
      <c r="K32" s="0"/>
    </row>
    <row r="33" customFormat="false" ht="18" hidden="false" customHeight="true" outlineLevel="0" collapsed="false">
      <c r="A33" s="0"/>
      <c r="B33" s="0"/>
      <c r="C33" s="0"/>
      <c r="D33" s="0"/>
      <c r="E33" s="0"/>
      <c r="F33" s="0"/>
      <c r="G33" s="10" t="s">
        <v>35</v>
      </c>
      <c r="H33" s="13" t="n">
        <v>2</v>
      </c>
      <c r="I33" s="0"/>
      <c r="J33" s="0"/>
      <c r="K33" s="0"/>
    </row>
    <row r="34" customFormat="false" ht="12.75" hidden="false" customHeight="false" outlineLevel="0" collapsed="false">
      <c r="A34" s="0"/>
      <c r="B34" s="0"/>
      <c r="C34" s="0"/>
      <c r="D34" s="0"/>
      <c r="E34" s="0"/>
      <c r="F34" s="0"/>
      <c r="G34" s="0"/>
      <c r="H34" s="0"/>
      <c r="I34" s="0"/>
      <c r="J34" s="0"/>
      <c r="K34" s="0"/>
    </row>
    <row r="35" customFormat="false" ht="12.75" hidden="false" customHeight="false" outlineLevel="0" collapsed="false">
      <c r="A35" s="21"/>
      <c r="B35" s="31" t="s">
        <v>27</v>
      </c>
      <c r="C35" s="0"/>
      <c r="D35" s="0"/>
      <c r="E35" s="0"/>
      <c r="F35" s="27" t="n">
        <f aca="false">ROUND(H20,5)</f>
        <v>200</v>
      </c>
      <c r="G35" s="0"/>
      <c r="H35" s="0"/>
      <c r="I35" s="0"/>
      <c r="J35" s="0"/>
      <c r="K35" s="0"/>
    </row>
    <row r="36" customFormat="false" ht="12.75" hidden="false" customHeight="false" outlineLevel="0" collapsed="false">
      <c r="A36" s="21"/>
      <c r="B36" s="31" t="s">
        <v>36</v>
      </c>
      <c r="C36" s="0"/>
      <c r="D36" s="0"/>
      <c r="E36" s="0"/>
      <c r="F36" s="27" t="n">
        <f aca="false">ROUND(IF(F35*0.2&gt;200,200,F35*0.2),5)</f>
        <v>40</v>
      </c>
      <c r="G36" s="0"/>
      <c r="H36" s="0"/>
      <c r="I36" s="0"/>
      <c r="J36" s="0"/>
      <c r="K36" s="0"/>
    </row>
    <row r="37" customFormat="false" ht="12.75" hidden="false" customHeight="false" outlineLevel="0" collapsed="false">
      <c r="A37" s="0"/>
      <c r="B37" s="31" t="s">
        <v>37</v>
      </c>
      <c r="C37" s="0"/>
      <c r="D37" s="0"/>
      <c r="E37" s="0"/>
      <c r="F37" s="27" t="n">
        <f aca="false">F36*H33</f>
        <v>80</v>
      </c>
      <c r="G37" s="0"/>
      <c r="H37" s="0"/>
      <c r="I37" s="0"/>
      <c r="J37" s="0"/>
      <c r="K37" s="0"/>
    </row>
    <row r="38" customFormat="false" ht="12.75" hidden="false" customHeight="false" outlineLevel="0" collapsed="false">
      <c r="A38" s="0"/>
      <c r="B38" s="31" t="s">
        <v>38</v>
      </c>
      <c r="C38" s="0"/>
      <c r="D38" s="0"/>
      <c r="E38" s="0"/>
      <c r="F38" s="27" t="n">
        <f aca="false">SUM(F35+F37)</f>
        <v>280</v>
      </c>
      <c r="G38" s="0"/>
      <c r="H38" s="0"/>
      <c r="I38" s="0"/>
      <c r="J38" s="0"/>
      <c r="K38" s="0"/>
    </row>
    <row r="39" customFormat="false" ht="12.75" hidden="false" customHeight="false" outlineLevel="0" collapsed="false">
      <c r="A39" s="0"/>
      <c r="B39" s="31" t="s">
        <v>39</v>
      </c>
      <c r="C39" s="0"/>
      <c r="D39" s="0"/>
      <c r="E39" s="0"/>
      <c r="F39" s="27" t="n">
        <f aca="false">F38*$H$7</f>
        <v>56</v>
      </c>
      <c r="G39" s="0"/>
      <c r="H39" s="0"/>
      <c r="I39" s="0"/>
      <c r="J39" s="0"/>
      <c r="K39" s="0"/>
    </row>
    <row r="40" customFormat="false" ht="12.75" hidden="false" customHeight="false" outlineLevel="0" collapsed="false">
      <c r="A40" s="21"/>
      <c r="B40" s="31" t="s">
        <v>40</v>
      </c>
      <c r="C40" s="0"/>
      <c r="D40" s="0"/>
      <c r="E40" s="0"/>
      <c r="F40" s="27" t="n">
        <f aca="false">ROUND(SUM(F38+F39),5)</f>
        <v>336</v>
      </c>
      <c r="G40" s="31"/>
      <c r="H40" s="0"/>
      <c r="I40" s="0"/>
      <c r="J40" s="0"/>
      <c r="K40" s="0"/>
    </row>
    <row r="41" customFormat="false" ht="12.75" hidden="false" customHeight="false" outlineLevel="0" collapsed="false">
      <c r="A41" s="21"/>
      <c r="B41" s="31" t="s">
        <v>41</v>
      </c>
      <c r="C41" s="0"/>
      <c r="D41" s="0"/>
      <c r="E41" s="0"/>
      <c r="F41" s="27" t="n">
        <f aca="false">ROUND(F40-(F40*0.5),5)</f>
        <v>168</v>
      </c>
      <c r="G41" s="31"/>
      <c r="H41" s="0"/>
      <c r="I41" s="0"/>
      <c r="J41" s="0"/>
      <c r="K41" s="0"/>
    </row>
    <row r="42" customFormat="false" ht="12.75" hidden="false" customHeight="false" outlineLevel="0" collapsed="false">
      <c r="A42" s="0"/>
      <c r="B42" s="1" t="s">
        <v>31</v>
      </c>
      <c r="C42" s="0"/>
      <c r="D42" s="0"/>
      <c r="E42" s="0"/>
      <c r="F42" s="24" t="n">
        <f aca="false">ROUND(F41,2)</f>
        <v>168</v>
      </c>
      <c r="G42" s="0"/>
      <c r="H42" s="0"/>
      <c r="I42" s="0"/>
      <c r="J42" s="42"/>
      <c r="K42" s="0"/>
    </row>
    <row r="43" customFormat="false" ht="12.75" hidden="false" customHeight="false" outlineLevel="0" collapsed="false">
      <c r="A43" s="0"/>
      <c r="B43" s="1" t="s">
        <v>42</v>
      </c>
      <c r="C43" s="0"/>
      <c r="D43" s="0"/>
      <c r="E43" s="0"/>
      <c r="F43" s="37" t="n">
        <f aca="false">ROUND(F42,0)</f>
        <v>168</v>
      </c>
      <c r="G43" s="38" t="s">
        <v>33</v>
      </c>
      <c r="H43" s="39"/>
      <c r="I43" s="39"/>
      <c r="J43" s="42"/>
      <c r="K43" s="0"/>
    </row>
    <row r="44" customFormat="false" ht="12.75" hidden="false" customHeight="false" outlineLevel="0" collapsed="false">
      <c r="A44" s="0"/>
      <c r="B44" s="0"/>
      <c r="C44" s="0"/>
      <c r="D44" s="0"/>
      <c r="E44" s="0"/>
      <c r="F44" s="43"/>
      <c r="G44" s="0"/>
      <c r="H44" s="0"/>
      <c r="I44" s="0"/>
      <c r="J44" s="0"/>
      <c r="K44" s="0"/>
    </row>
    <row r="45" customFormat="false" ht="12.75" hidden="false" customHeight="false" outlineLevel="0" collapsed="false">
      <c r="A45" s="33" t="s">
        <v>43</v>
      </c>
      <c r="B45" s="34"/>
      <c r="C45" s="34"/>
      <c r="D45" s="34"/>
      <c r="E45" s="34"/>
      <c r="F45" s="34"/>
      <c r="G45" s="34"/>
      <c r="H45" s="34"/>
      <c r="I45" s="34"/>
      <c r="J45" s="34"/>
      <c r="K45" s="0"/>
    </row>
    <row r="46" customFormat="false" ht="12.75" hidden="false" customHeight="false" outlineLevel="0" collapsed="false">
      <c r="A46" s="44"/>
      <c r="C46" s="0"/>
      <c r="D46" s="0"/>
      <c r="E46" s="0"/>
      <c r="F46" s="0"/>
      <c r="G46" s="0"/>
      <c r="H46" s="0"/>
      <c r="I46" s="0"/>
      <c r="J46" s="0"/>
      <c r="K46" s="0"/>
    </row>
    <row r="47" customFormat="false" ht="51" hidden="false" customHeight="false" outlineLevel="0" collapsed="false">
      <c r="C47" s="45" t="s">
        <v>44</v>
      </c>
      <c r="D47" s="46" t="s">
        <v>45</v>
      </c>
      <c r="E47" s="46" t="s">
        <v>46</v>
      </c>
      <c r="F47" s="47" t="s">
        <v>47</v>
      </c>
      <c r="G47" s="47" t="s">
        <v>48</v>
      </c>
      <c r="H47" s="48" t="s">
        <v>49</v>
      </c>
      <c r="I47" s="48" t="s">
        <v>50</v>
      </c>
      <c r="J47" s="47" t="s">
        <v>51</v>
      </c>
      <c r="K47" s="49" t="s">
        <v>52</v>
      </c>
    </row>
    <row r="48" customFormat="false" ht="12.75" hidden="false" customHeight="false" outlineLevel="0" collapsed="false">
      <c r="C48" s="50" t="s">
        <v>53</v>
      </c>
      <c r="D48" s="51" t="n">
        <f aca="false">IF(C48&lt;&gt;"",VLOOKUP(C48,Maggiorazioni!$A$5:$B$114,2,0),0)</f>
        <v>0.1</v>
      </c>
      <c r="E48" s="52" t="n">
        <v>1</v>
      </c>
      <c r="F48" s="30" t="n">
        <f aca="false">IF(AND(C48&lt;&gt;"",E48&gt;0),IF($H$20*0.2&gt;200,200,$H$20*0.2),0)</f>
        <v>40</v>
      </c>
      <c r="G48" s="30" t="n">
        <f aca="false">(F48*E48)</f>
        <v>40</v>
      </c>
      <c r="H48" s="30" t="n">
        <f aca="false">ROUND((G48*D48+G48),5)</f>
        <v>44</v>
      </c>
      <c r="I48" s="30" t="n">
        <f aca="false">H48-(H48*0.5)</f>
        <v>22</v>
      </c>
      <c r="J48" s="53" t="n">
        <f aca="false">ROUND(I48,2)</f>
        <v>22</v>
      </c>
      <c r="K48" s="54" t="n">
        <f aca="false">ROUND(J48,0)</f>
        <v>22</v>
      </c>
    </row>
    <row r="49" customFormat="false" ht="12.75" hidden="false" customHeight="false" outlineLevel="0" collapsed="false">
      <c r="C49" s="50" t="s">
        <v>54</v>
      </c>
      <c r="D49" s="51" t="n">
        <f aca="false">IF(C49&lt;&gt;"",VLOOKUP(C49,Maggiorazioni!$A$5:$B$114,2,0),0)</f>
        <v>0.12</v>
      </c>
      <c r="E49" s="52" t="n">
        <v>1</v>
      </c>
      <c r="F49" s="30" t="n">
        <f aca="false">IF(AND(C49&lt;&gt;"",E49&gt;0),IF($H$20*0.2&gt;200,200,$H$20*0.2),0)</f>
        <v>40</v>
      </c>
      <c r="G49" s="30" t="n">
        <f aca="false">(F49*E49)</f>
        <v>40</v>
      </c>
      <c r="H49" s="30" t="n">
        <f aca="false">ROUND((G49*D49+G49),5)</f>
        <v>44.8</v>
      </c>
      <c r="I49" s="30" t="n">
        <f aca="false">H49-(H49*0.5)</f>
        <v>22.4</v>
      </c>
      <c r="J49" s="53" t="n">
        <f aca="false">ROUND(I49,2)</f>
        <v>22.4</v>
      </c>
      <c r="K49" s="54" t="n">
        <f aca="false">ROUND(J49,0)</f>
        <v>22</v>
      </c>
    </row>
    <row r="50" customFormat="false" ht="12.75" hidden="false" customHeight="false" outlineLevel="0" collapsed="false">
      <c r="C50" s="50"/>
      <c r="D50" s="51" t="n">
        <f aca="false">IF(C50&lt;&gt;"",VLOOKUP(C50,Maggiorazioni!$A$5:$B$114,2,0),0)</f>
        <v>0</v>
      </c>
      <c r="E50" s="52"/>
      <c r="F50" s="30" t="n">
        <f aca="false">IF(AND(C50&lt;&gt;"",E50&gt;0),IF($H$20*0.2&gt;200,200,$H$20*0.2),0)</f>
        <v>0</v>
      </c>
      <c r="G50" s="30" t="n">
        <f aca="false">(F50*E50)</f>
        <v>0</v>
      </c>
      <c r="H50" s="30" t="n">
        <f aca="false">ROUND((G50*D50+G50),5)</f>
        <v>0</v>
      </c>
      <c r="I50" s="30" t="n">
        <f aca="false">H50-(H50*0.5)</f>
        <v>0</v>
      </c>
      <c r="J50" s="53" t="n">
        <f aca="false">ROUND(I50,2)</f>
        <v>0</v>
      </c>
      <c r="K50" s="55" t="n">
        <f aca="false">ROUND(J50,0)</f>
        <v>0</v>
      </c>
    </row>
    <row r="51" customFormat="false" ht="12.75" hidden="false" customHeight="false" outlineLevel="0" collapsed="false">
      <c r="C51" s="50"/>
      <c r="D51" s="51" t="n">
        <f aca="false">IF(C51&lt;&gt;"",VLOOKUP(C51,Maggiorazioni!$A$5:$B$114,2,0),0)</f>
        <v>0</v>
      </c>
      <c r="E51" s="52"/>
      <c r="F51" s="30" t="n">
        <f aca="false">IF(AND(C51&lt;&gt;"",E51&gt;0),IF($H$20*0.2&gt;200,200,$H$20*0.2),0)</f>
        <v>0</v>
      </c>
      <c r="G51" s="30" t="n">
        <f aca="false">(F51*E51)</f>
        <v>0</v>
      </c>
      <c r="H51" s="30" t="n">
        <f aca="false">ROUND((G51*D51+G51),5)</f>
        <v>0</v>
      </c>
      <c r="I51" s="30" t="n">
        <f aca="false">H51-(H51*0.5)</f>
        <v>0</v>
      </c>
      <c r="J51" s="53" t="n">
        <f aca="false">ROUND(I51,2)</f>
        <v>0</v>
      </c>
      <c r="K51" s="55" t="n">
        <f aca="false">ROUND(J51,0)</f>
        <v>0</v>
      </c>
    </row>
    <row r="52" customFormat="false" ht="12.75" hidden="false" customHeight="false" outlineLevel="0" collapsed="false">
      <c r="C52" s="50"/>
      <c r="D52" s="51" t="n">
        <f aca="false">IF(C52&lt;&gt;"",VLOOKUP(C52,Maggiorazioni!$A$5:$B$114,2,0),0)</f>
        <v>0</v>
      </c>
      <c r="E52" s="52"/>
      <c r="F52" s="30" t="n">
        <f aca="false">IF(AND(C52&lt;&gt;"",E52&gt;0),IF($H$20*0.2&gt;200,200,$H$20*0.2),0)</f>
        <v>0</v>
      </c>
      <c r="G52" s="30" t="n">
        <f aca="false">(F52*E52)</f>
        <v>0</v>
      </c>
      <c r="H52" s="30" t="n">
        <f aca="false">ROUND((G52*D52+G52),5)</f>
        <v>0</v>
      </c>
      <c r="I52" s="30" t="n">
        <f aca="false">H52-(H52*0.5)</f>
        <v>0</v>
      </c>
      <c r="J52" s="53" t="n">
        <f aca="false">ROUND(I52,2)</f>
        <v>0</v>
      </c>
      <c r="K52" s="55" t="n">
        <f aca="false">ROUND(J52,0)</f>
        <v>0</v>
      </c>
    </row>
    <row r="53" customFormat="false" ht="12.75" hidden="false" customHeight="false" outlineLevel="0" collapsed="false">
      <c r="C53" s="50"/>
      <c r="D53" s="51" t="n">
        <f aca="false">IF(C53&lt;&gt;"",VLOOKUP(C53,Maggiorazioni!$A$5:$B$114,2,0),0)</f>
        <v>0</v>
      </c>
      <c r="E53" s="52"/>
      <c r="F53" s="30" t="n">
        <f aca="false">IF(AND(C53&lt;&gt;"",E53&gt;0),IF($H$20*0.2&gt;200,200,$H$20*0.2),0)</f>
        <v>0</v>
      </c>
      <c r="G53" s="30" t="n">
        <f aca="false">(F53*E53)</f>
        <v>0</v>
      </c>
      <c r="H53" s="30" t="n">
        <f aca="false">ROUND((G53*D53+G53),5)</f>
        <v>0</v>
      </c>
      <c r="I53" s="30" t="n">
        <f aca="false">H53-(H53*0.5)</f>
        <v>0</v>
      </c>
      <c r="J53" s="53" t="n">
        <f aca="false">ROUND(I53,2)</f>
        <v>0</v>
      </c>
      <c r="K53" s="55" t="n">
        <f aca="false">ROUND(J53,0)</f>
        <v>0</v>
      </c>
    </row>
    <row r="54" customFormat="false" ht="12.75" hidden="false" customHeight="false" outlineLevel="0" collapsed="false">
      <c r="C54" s="50"/>
      <c r="D54" s="51" t="n">
        <f aca="false">IF(C54&lt;&gt;"",VLOOKUP(C54,Maggiorazioni!$A$5:$B$114,2,0),0)</f>
        <v>0</v>
      </c>
      <c r="E54" s="52"/>
      <c r="F54" s="30" t="n">
        <f aca="false">IF(AND(C54&lt;&gt;"",E54&gt;0),IF($H$20*0.2&gt;200,200,$H$20*0.2),0)</f>
        <v>0</v>
      </c>
      <c r="G54" s="30" t="n">
        <f aca="false">(F54*E54)</f>
        <v>0</v>
      </c>
      <c r="H54" s="30" t="n">
        <f aca="false">ROUND((G54*D54+G54),5)</f>
        <v>0</v>
      </c>
      <c r="I54" s="30" t="n">
        <f aca="false">H54-(H54*0.5)</f>
        <v>0</v>
      </c>
      <c r="J54" s="53" t="n">
        <f aca="false">ROUND(I54,2)</f>
        <v>0</v>
      </c>
      <c r="K54" s="55" t="n">
        <f aca="false">ROUND(J54,0)</f>
        <v>0</v>
      </c>
    </row>
    <row r="55" customFormat="false" ht="12.75" hidden="false" customHeight="false" outlineLevel="0" collapsed="false">
      <c r="C55" s="50"/>
      <c r="D55" s="51" t="n">
        <f aca="false">IF(C55&lt;&gt;"",VLOOKUP(C55,Maggiorazioni!$A$5:$B$114,2,0),0)</f>
        <v>0</v>
      </c>
      <c r="E55" s="52"/>
      <c r="F55" s="30" t="n">
        <f aca="false">IF(AND(C55&lt;&gt;"",E55&gt;0),IF($H$20*0.2&gt;200,200,$H$20*0.2),0)</f>
        <v>0</v>
      </c>
      <c r="G55" s="30" t="n">
        <f aca="false">(F55*E55)</f>
        <v>0</v>
      </c>
      <c r="H55" s="30" t="n">
        <f aca="false">ROUND((G55*D55+G55),5)</f>
        <v>0</v>
      </c>
      <c r="I55" s="30" t="n">
        <f aca="false">H55-(H55*0.5)</f>
        <v>0</v>
      </c>
      <c r="J55" s="53" t="n">
        <f aca="false">ROUND(I55,2)</f>
        <v>0</v>
      </c>
      <c r="K55" s="55" t="n">
        <f aca="false">ROUND(J55,0)</f>
        <v>0</v>
      </c>
    </row>
    <row r="56" customFormat="false" ht="12.75" hidden="false" customHeight="false" outlineLevel="0" collapsed="false">
      <c r="C56" s="50"/>
      <c r="D56" s="51" t="n">
        <f aca="false">IF(C56&lt;&gt;"",VLOOKUP(C56,Maggiorazioni!$A$5:$B$114,2,0),0)</f>
        <v>0</v>
      </c>
      <c r="E56" s="52"/>
      <c r="F56" s="30" t="n">
        <f aca="false">IF(AND(C56&lt;&gt;"",E56&gt;0),IF($H$20*0.2&gt;200,200,$H$20*0.2),0)</f>
        <v>0</v>
      </c>
      <c r="G56" s="30" t="n">
        <f aca="false">(F56*E56)</f>
        <v>0</v>
      </c>
      <c r="H56" s="30" t="n">
        <f aca="false">ROUND((G56*D56+G56),5)</f>
        <v>0</v>
      </c>
      <c r="I56" s="30" t="n">
        <f aca="false">H56-(H56*0.5)</f>
        <v>0</v>
      </c>
      <c r="J56" s="53" t="n">
        <f aca="false">ROUND(I56,2)</f>
        <v>0</v>
      </c>
      <c r="K56" s="55" t="n">
        <f aca="false">ROUND(J56,0)</f>
        <v>0</v>
      </c>
    </row>
    <row r="57" customFormat="false" ht="12.75" hidden="false" customHeight="false" outlineLevel="0" collapsed="false">
      <c r="C57" s="50"/>
      <c r="D57" s="51" t="n">
        <f aca="false">IF(C57&lt;&gt;"",VLOOKUP(C57,Maggiorazioni!$A$5:$B$114,2,0),0)</f>
        <v>0</v>
      </c>
      <c r="E57" s="52"/>
      <c r="F57" s="30" t="n">
        <f aca="false">IF(AND(C57&lt;&gt;"",E57&gt;0),IF($H$20*0.2&gt;200,200,$H$20*0.2),0)</f>
        <v>0</v>
      </c>
      <c r="G57" s="30" t="n">
        <f aca="false">(F57*E57)</f>
        <v>0</v>
      </c>
      <c r="H57" s="30" t="n">
        <f aca="false">ROUND((G57*D57+G57),5)</f>
        <v>0</v>
      </c>
      <c r="I57" s="30" t="n">
        <f aca="false">H57-(H57*0.5)</f>
        <v>0</v>
      </c>
      <c r="J57" s="53" t="n">
        <f aca="false">ROUND(I57,2)</f>
        <v>0</v>
      </c>
      <c r="K57" s="55" t="n">
        <f aca="false">ROUND(J57,0)</f>
        <v>0</v>
      </c>
    </row>
    <row r="58" customFormat="false" ht="12.75" hidden="false" customHeight="false" outlineLevel="0" collapsed="false">
      <c r="C58" s="50"/>
      <c r="D58" s="51" t="n">
        <f aca="false">IF(C58&lt;&gt;"",VLOOKUP(C58,Maggiorazioni!$A$5:$B$114,2,0),0)</f>
        <v>0</v>
      </c>
      <c r="E58" s="52"/>
      <c r="F58" s="30" t="n">
        <f aca="false">IF(AND(C58&lt;&gt;"",E58&gt;0),IF($H$20*0.2&gt;200,200,$H$20*0.2),0)</f>
        <v>0</v>
      </c>
      <c r="G58" s="30" t="n">
        <f aca="false">(F58*E58)</f>
        <v>0</v>
      </c>
      <c r="H58" s="30" t="n">
        <f aca="false">ROUND((G58*D58+G58),5)</f>
        <v>0</v>
      </c>
      <c r="I58" s="30" t="n">
        <f aca="false">H58-(H58*0.5)</f>
        <v>0</v>
      </c>
      <c r="J58" s="53" t="n">
        <f aca="false">ROUND(I58,2)</f>
        <v>0</v>
      </c>
      <c r="K58" s="55" t="n">
        <f aca="false">ROUND(J58,0)</f>
        <v>0</v>
      </c>
    </row>
    <row r="59" customFormat="false" ht="12.75" hidden="false" customHeight="false" outlineLevel="0" collapsed="false">
      <c r="C59" s="50"/>
      <c r="D59" s="51" t="n">
        <f aca="false">IF(C59&lt;&gt;"",VLOOKUP(C59,Maggiorazioni!$A$5:$B$114,2,0),0)</f>
        <v>0</v>
      </c>
      <c r="E59" s="52"/>
      <c r="F59" s="30" t="n">
        <f aca="false">IF(AND(C59&lt;&gt;"",E59&gt;0),IF($H$20*0.2&gt;200,200,$H$20*0.2),0)</f>
        <v>0</v>
      </c>
      <c r="G59" s="30" t="n">
        <f aca="false">(F59*E59)</f>
        <v>0</v>
      </c>
      <c r="H59" s="30" t="n">
        <f aca="false">ROUND((G59*D59+G59),5)</f>
        <v>0</v>
      </c>
      <c r="I59" s="30" t="n">
        <f aca="false">H59-(H59*0.5)</f>
        <v>0</v>
      </c>
      <c r="J59" s="53" t="n">
        <f aca="false">ROUND(I59,2)</f>
        <v>0</v>
      </c>
      <c r="K59" s="55" t="n">
        <f aca="false">ROUND(J59,0)</f>
        <v>0</v>
      </c>
    </row>
    <row r="60" customFormat="false" ht="13.5" hidden="false" customHeight="false" outlineLevel="0" collapsed="false">
      <c r="C60" s="56"/>
      <c r="D60" s="57" t="n">
        <f aca="false">IF(C60&lt;&gt;"",VLOOKUP(C60,Maggiorazioni!$A$5:$B$114,2,0),0)</f>
        <v>0</v>
      </c>
      <c r="E60" s="58"/>
      <c r="F60" s="59" t="n">
        <f aca="false">IF(AND(C60&lt;&gt;"",E60&gt;0),IF($H$20*0.2&gt;200,200,$H$20*0.2),0)</f>
        <v>0</v>
      </c>
      <c r="G60" s="59" t="n">
        <f aca="false">(F60*D60+F60)*E60</f>
        <v>0</v>
      </c>
      <c r="H60" s="59" t="n">
        <f aca="false">ROUND((G60*D60+G60),5)</f>
        <v>0</v>
      </c>
      <c r="I60" s="59" t="n">
        <f aca="false">H60-(H60*0.5)</f>
        <v>0</v>
      </c>
      <c r="J60" s="60" t="n">
        <f aca="false">ROUND(I60,2)</f>
        <v>0</v>
      </c>
      <c r="K60" s="61" t="n">
        <f aca="false">ROUND(J60,0)</f>
        <v>0</v>
      </c>
    </row>
  </sheetData>
  <mergeCells count="2">
    <mergeCell ref="A1:H1"/>
    <mergeCell ref="A2:H2"/>
  </mergeCells>
  <printOptions headings="false" gridLines="false" gridLinesSet="true" horizontalCentered="true" verticalCentered="false"/>
  <pageMargins left="0.196527777777778" right="0.236111111111111" top="0.54027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5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7" activeCellId="0" sqref="H37"/>
    </sheetView>
  </sheetViews>
  <sheetFormatPr defaultRowHeight="12.75"/>
  <cols>
    <col collapsed="false" hidden="false" max="1" min="1" style="1" width="2.70918367346939"/>
    <col collapsed="false" hidden="false" max="2" min="2" style="1" width="2.28571428571429"/>
    <col collapsed="false" hidden="false" max="3" min="3" style="1" width="17.8571428571429"/>
    <col collapsed="false" hidden="false" max="4" min="4" style="1" width="19"/>
    <col collapsed="false" hidden="false" max="5" min="5" style="1" width="18.7091836734694"/>
    <col collapsed="false" hidden="false" max="6" min="6" style="1" width="19.1428571428571"/>
    <col collapsed="false" hidden="false" max="7" min="7" style="1" width="18.8520408163265"/>
    <col collapsed="false" hidden="false" max="8" min="8" style="1" width="19.4183673469388"/>
    <col collapsed="false" hidden="false" max="9" min="9" style="1" width="22.7040816326531"/>
    <col collapsed="false" hidden="false" max="10" min="10" style="1" width="23.0051020408163"/>
    <col collapsed="false" hidden="false" max="13" min="11" style="1" width="8.85714285714286"/>
    <col collapsed="false" hidden="false" max="14" min="14" style="1" width="53.2857142857143"/>
    <col collapsed="false" hidden="false" max="1025" min="15" style="1" width="8.85714285714286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s="7" customFormat="true" ht="18" hidden="false" customHeight="true" outlineLevel="0" collapsed="false">
      <c r="A2" s="5" t="s">
        <v>55</v>
      </c>
      <c r="B2" s="5"/>
      <c r="C2" s="5"/>
      <c r="D2" s="5"/>
      <c r="E2" s="5"/>
      <c r="F2" s="5"/>
      <c r="G2" s="5"/>
      <c r="H2" s="5"/>
    </row>
    <row r="3" s="8" customFormat="true" ht="8.25" hidden="false" customHeight="true" outlineLevel="0" collapsed="false">
      <c r="A3" s="1"/>
      <c r="H3" s="9"/>
    </row>
    <row r="4" customFormat="false" ht="18" hidden="false" customHeight="true" outlineLevel="0" collapsed="false">
      <c r="A4" s="0"/>
      <c r="B4" s="0"/>
      <c r="C4" s="0"/>
      <c r="D4" s="0"/>
      <c r="E4" s="0"/>
      <c r="F4" s="0"/>
      <c r="G4" s="10" t="s">
        <v>2</v>
      </c>
      <c r="H4" s="11" t="s">
        <v>56</v>
      </c>
      <c r="I4" s="0"/>
      <c r="J4" s="0"/>
      <c r="N4" s="0"/>
    </row>
    <row r="5" customFormat="false" ht="18" hidden="false" customHeight="true" outlineLevel="0" collapsed="false">
      <c r="A5" s="0"/>
      <c r="B5" s="0"/>
      <c r="C5" s="0"/>
      <c r="D5" s="0"/>
      <c r="E5" s="0"/>
      <c r="F5" s="0"/>
      <c r="G5" s="10" t="s">
        <v>57</v>
      </c>
      <c r="H5" s="11" t="n">
        <v>66</v>
      </c>
      <c r="I5" s="0"/>
      <c r="J5" s="0"/>
      <c r="N5" s="0"/>
    </row>
    <row r="6" customFormat="false" ht="18" hidden="false" customHeight="true" outlineLevel="0" collapsed="false">
      <c r="A6" s="0"/>
      <c r="B6" s="0"/>
      <c r="C6" s="0"/>
      <c r="D6" s="0"/>
      <c r="E6" s="0"/>
      <c r="F6" s="0"/>
      <c r="G6" s="10" t="s">
        <v>5</v>
      </c>
      <c r="H6" s="13" t="s">
        <v>58</v>
      </c>
      <c r="I6" s="0"/>
      <c r="J6" s="0"/>
      <c r="N6" s="0"/>
    </row>
    <row r="7" customFormat="false" ht="18" hidden="false" customHeight="true" outlineLevel="0" collapsed="false">
      <c r="A7" s="0"/>
      <c r="B7" s="0"/>
      <c r="C7" s="0"/>
      <c r="D7" s="0"/>
      <c r="E7" s="0"/>
      <c r="F7" s="0"/>
      <c r="G7" s="10" t="s">
        <v>7</v>
      </c>
      <c r="H7" s="14" t="n">
        <f aca="false">IF(H6&lt;&gt;"",(VLOOKUP($H$6,Maggiorazioni!$D$5:$E$114,2,0)),0)</f>
        <v>0.2</v>
      </c>
      <c r="I7" s="0"/>
      <c r="J7" s="0"/>
      <c r="N7" s="0"/>
    </row>
    <row r="8" customFormat="false" ht="18" hidden="false" customHeight="true" outlineLevel="0" collapsed="false">
      <c r="A8" s="0"/>
      <c r="B8" s="0"/>
      <c r="C8" s="0"/>
      <c r="D8" s="0"/>
      <c r="E8" s="0"/>
      <c r="F8" s="0"/>
      <c r="G8" s="10"/>
      <c r="H8" s="14"/>
      <c r="I8" s="0"/>
      <c r="J8" s="0"/>
      <c r="N8" s="0"/>
    </row>
    <row r="9" customFormat="false" ht="12.75" hidden="false" customHeight="false" outlineLevel="0" collapsed="false">
      <c r="A9" s="18" t="s">
        <v>59</v>
      </c>
      <c r="B9" s="0"/>
      <c r="C9" s="0"/>
      <c r="D9" s="0"/>
      <c r="E9" s="0"/>
      <c r="F9" s="0"/>
      <c r="G9" s="0"/>
      <c r="H9" s="0"/>
      <c r="I9" s="0"/>
      <c r="J9" s="0"/>
      <c r="N9" s="0"/>
    </row>
    <row r="10" customFormat="false" ht="12.75" hidden="fals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  <c r="N10" s="0"/>
    </row>
    <row r="11" customFormat="false" ht="12.75" hidden="false" customHeight="false" outlineLevel="0" collapsed="false">
      <c r="A11" s="62"/>
      <c r="B11" s="62" t="s">
        <v>60</v>
      </c>
      <c r="C11" s="0"/>
      <c r="D11" s="0"/>
      <c r="E11" s="0"/>
      <c r="F11" s="31"/>
      <c r="G11" s="31"/>
      <c r="H11" s="27" t="n">
        <v>44</v>
      </c>
      <c r="I11" s="32" t="s">
        <v>25</v>
      </c>
      <c r="J11" s="0"/>
      <c r="N11" s="0"/>
    </row>
    <row r="12" customFormat="false" ht="12.75" hidden="false" customHeight="false" outlineLevel="0" collapsed="false">
      <c r="A12" s="62"/>
      <c r="B12" s="62" t="s">
        <v>61</v>
      </c>
      <c r="C12" s="0"/>
      <c r="D12" s="0"/>
      <c r="E12" s="0"/>
      <c r="F12" s="31"/>
      <c r="G12" s="31"/>
      <c r="H12" s="27" t="n">
        <v>100</v>
      </c>
      <c r="I12" s="32" t="s">
        <v>25</v>
      </c>
      <c r="J12" s="0"/>
      <c r="N12" s="0"/>
    </row>
    <row r="13" customFormat="false" ht="12.75" hidden="false" customHeight="false" outlineLevel="0" collapsed="false">
      <c r="A13" s="62"/>
      <c r="B13" s="62" t="s">
        <v>62</v>
      </c>
      <c r="C13" s="0"/>
      <c r="D13" s="0"/>
      <c r="E13" s="0"/>
      <c r="F13" s="31"/>
      <c r="G13" s="31"/>
      <c r="H13" s="27" t="n">
        <v>100</v>
      </c>
      <c r="I13" s="32" t="s">
        <v>25</v>
      </c>
      <c r="J13" s="0"/>
      <c r="N13" s="0"/>
    </row>
    <row r="14" customFormat="false" ht="12.75" hidden="false" customHeight="false" outlineLevel="0" collapsed="false">
      <c r="A14" s="62"/>
      <c r="B14" s="62" t="s">
        <v>63</v>
      </c>
      <c r="C14" s="0"/>
      <c r="D14" s="0"/>
      <c r="E14" s="0"/>
      <c r="F14" s="31"/>
      <c r="G14" s="31"/>
      <c r="H14" s="27" t="n">
        <v>100</v>
      </c>
      <c r="I14" s="32" t="s">
        <v>25</v>
      </c>
      <c r="J14" s="0"/>
      <c r="N14" s="0"/>
    </row>
    <row r="15" customFormat="false" ht="12.75" hidden="false" customHeight="false" outlineLevel="0" collapsed="false">
      <c r="A15" s="62"/>
      <c r="B15" s="62" t="s">
        <v>64</v>
      </c>
      <c r="C15" s="0"/>
      <c r="D15" s="0"/>
      <c r="E15" s="0"/>
      <c r="F15" s="31"/>
      <c r="G15" s="31"/>
      <c r="H15" s="27" t="n">
        <v>50</v>
      </c>
      <c r="I15" s="32" t="s">
        <v>25</v>
      </c>
      <c r="J15" s="0"/>
      <c r="N15" s="0"/>
    </row>
    <row r="16" customFormat="false" ht="12.75" hidden="false" customHeight="false" outlineLevel="0" collapsed="false">
      <c r="A16" s="62"/>
      <c r="B16" s="62" t="s">
        <v>65</v>
      </c>
      <c r="C16" s="0"/>
      <c r="D16" s="0"/>
      <c r="E16" s="0"/>
      <c r="F16" s="31"/>
      <c r="G16" s="31"/>
      <c r="H16" s="27" t="n">
        <v>55</v>
      </c>
      <c r="I16" s="32" t="s">
        <v>25</v>
      </c>
      <c r="J16" s="0"/>
      <c r="N16" s="0"/>
    </row>
    <row r="17" customFormat="false" ht="12.75" hidden="false" customHeight="false" outlineLevel="0" collapsed="false">
      <c r="A17" s="62"/>
      <c r="B17" s="62" t="s">
        <v>66</v>
      </c>
      <c r="C17" s="0"/>
      <c r="D17" s="0"/>
      <c r="E17" s="0"/>
      <c r="F17" s="31"/>
      <c r="G17" s="31"/>
      <c r="H17" s="27" t="n">
        <v>55</v>
      </c>
      <c r="I17" s="32" t="s">
        <v>25</v>
      </c>
      <c r="J17" s="0"/>
      <c r="N17" s="0"/>
    </row>
    <row r="18" customFormat="false" ht="12.75" hidden="false" customHeight="false" outlineLevel="0" collapsed="false">
      <c r="A18" s="62"/>
      <c r="B18" s="62" t="s">
        <v>67</v>
      </c>
      <c r="C18" s="0"/>
      <c r="D18" s="0"/>
      <c r="E18" s="0"/>
      <c r="F18" s="31"/>
      <c r="G18" s="31"/>
      <c r="H18" s="27" t="n">
        <v>15</v>
      </c>
      <c r="I18" s="32" t="s">
        <v>25</v>
      </c>
      <c r="J18" s="0"/>
      <c r="N18" s="0"/>
    </row>
    <row r="19" customFormat="false" ht="12.75" hidden="false" customHeight="false" outlineLevel="0" collapsed="false">
      <c r="A19" s="0"/>
      <c r="B19" s="0"/>
      <c r="C19" s="0"/>
      <c r="D19" s="0"/>
      <c r="E19" s="0"/>
      <c r="F19" s="31"/>
      <c r="G19" s="31"/>
      <c r="H19" s="25"/>
      <c r="I19" s="0"/>
      <c r="J19" s="0"/>
      <c r="N19" s="0"/>
    </row>
    <row r="20" customFormat="false" ht="12.75" hidden="false" customHeight="false" outlineLevel="0" collapsed="false">
      <c r="A20" s="33" t="s">
        <v>26</v>
      </c>
      <c r="B20" s="34"/>
      <c r="C20" s="34"/>
      <c r="D20" s="34"/>
      <c r="E20" s="34"/>
      <c r="F20" s="34"/>
      <c r="G20" s="34"/>
      <c r="H20" s="34"/>
      <c r="I20" s="34"/>
      <c r="J20" s="0"/>
      <c r="N20" s="0"/>
    </row>
    <row r="21" customFormat="false" ht="12.75" hidden="false" customHeight="false" outlineLevel="0" collapsed="false">
      <c r="A21" s="31"/>
      <c r="B21" s="0"/>
      <c r="C21" s="0"/>
      <c r="D21" s="0"/>
      <c r="E21" s="0"/>
      <c r="F21" s="0"/>
      <c r="G21" s="0"/>
      <c r="H21" s="0"/>
      <c r="I21" s="0"/>
      <c r="J21" s="0"/>
      <c r="N21" s="0"/>
    </row>
    <row r="22" customFormat="false" ht="12.75" hidden="false" customHeight="false" outlineLevel="0" collapsed="false">
      <c r="A22" s="21"/>
      <c r="B22" s="31" t="s">
        <v>27</v>
      </c>
      <c r="C22" s="0"/>
      <c r="D22" s="0"/>
      <c r="E22" s="0"/>
      <c r="F22" s="27" t="n">
        <f aca="false">H5</f>
        <v>66</v>
      </c>
      <c r="G22" s="0"/>
      <c r="H22" s="0"/>
      <c r="I22" s="0"/>
      <c r="J22" s="0"/>
      <c r="N22" s="0"/>
    </row>
    <row r="23" customFormat="false" ht="12.75" hidden="false" customHeight="false" outlineLevel="0" collapsed="false">
      <c r="A23" s="21"/>
      <c r="B23" s="31" t="s">
        <v>28</v>
      </c>
      <c r="C23" s="0"/>
      <c r="D23" s="0"/>
      <c r="E23" s="0"/>
      <c r="F23" s="27" t="n">
        <f aca="false">$H$7*F22</f>
        <v>13.2</v>
      </c>
      <c r="G23" s="31"/>
      <c r="H23" s="0"/>
      <c r="I23" s="0"/>
      <c r="J23" s="0"/>
      <c r="N23" s="0"/>
    </row>
    <row r="24" customFormat="false" ht="12.75" hidden="false" customHeight="false" outlineLevel="0" collapsed="false">
      <c r="A24" s="21"/>
      <c r="B24" s="31" t="s">
        <v>29</v>
      </c>
      <c r="C24" s="0"/>
      <c r="D24" s="0"/>
      <c r="E24" s="0"/>
      <c r="F24" s="27" t="n">
        <f aca="false">ROUND(SUM(F22:F23),5)</f>
        <v>79.2</v>
      </c>
      <c r="G24" s="31"/>
      <c r="H24" s="0"/>
      <c r="I24" s="0"/>
      <c r="J24" s="0"/>
      <c r="N24" s="1" t="n">
        <f aca="false">15*20/100</f>
        <v>3</v>
      </c>
    </row>
    <row r="25" customFormat="false" ht="12.75" hidden="false" customHeight="false" outlineLevel="0" collapsed="false">
      <c r="A25" s="0"/>
      <c r="B25" s="1" t="s">
        <v>31</v>
      </c>
      <c r="C25" s="0"/>
      <c r="D25" s="0"/>
      <c r="E25" s="0"/>
      <c r="F25" s="24" t="n">
        <f aca="false">ROUND(F24,2)</f>
        <v>79.2</v>
      </c>
      <c r="G25" s="0"/>
      <c r="H25" s="0"/>
      <c r="I25" s="0"/>
      <c r="J25" s="0"/>
    </row>
    <row r="26" customFormat="false" ht="12.75" hidden="false" customHeight="false" outlineLevel="0" collapsed="false">
      <c r="A26" s="0"/>
      <c r="B26" s="1" t="s">
        <v>42</v>
      </c>
      <c r="C26" s="0"/>
      <c r="D26" s="0"/>
      <c r="E26" s="0"/>
      <c r="F26" s="37" t="n">
        <f aca="false">ROUND(F25,0)</f>
        <v>79</v>
      </c>
      <c r="G26" s="38" t="s">
        <v>33</v>
      </c>
      <c r="H26" s="39"/>
      <c r="I26" s="0"/>
      <c r="J26" s="0"/>
    </row>
    <row r="27" customFormat="false" ht="12.75" hidden="false" customHeight="false" outlineLevel="0" collapsed="false">
      <c r="A27" s="0"/>
      <c r="B27" s="0"/>
      <c r="C27" s="0"/>
      <c r="D27" s="0"/>
      <c r="E27" s="0"/>
      <c r="F27" s="31"/>
      <c r="G27" s="31"/>
      <c r="H27" s="63"/>
      <c r="I27" s="0"/>
      <c r="J27" s="0"/>
    </row>
    <row r="28" customFormat="false" ht="12.75" hidden="false" customHeight="false" outlineLevel="0" collapsed="false">
      <c r="A28" s="33" t="s">
        <v>68</v>
      </c>
      <c r="B28" s="34"/>
      <c r="C28" s="34"/>
      <c r="D28" s="34"/>
      <c r="E28" s="34"/>
      <c r="F28" s="34"/>
      <c r="G28" s="34"/>
      <c r="H28" s="34"/>
      <c r="I28" s="34"/>
      <c r="J28" s="0"/>
    </row>
    <row r="29" customFormat="false" ht="12.75" hidden="false" customHeight="false" outlineLevel="0" collapsed="false">
      <c r="A29" s="0"/>
      <c r="B29" s="0"/>
      <c r="C29" s="0"/>
      <c r="D29" s="0"/>
      <c r="E29" s="0"/>
      <c r="F29" s="0"/>
      <c r="G29" s="0"/>
      <c r="H29" s="0"/>
      <c r="I29" s="0"/>
      <c r="J29" s="0"/>
    </row>
    <row r="30" customFormat="false" ht="18" hidden="false" customHeight="true" outlineLevel="0" collapsed="false">
      <c r="A30" s="0"/>
      <c r="B30" s="0"/>
      <c r="C30" s="0"/>
      <c r="D30" s="0"/>
      <c r="E30" s="0"/>
      <c r="F30" s="0"/>
      <c r="G30" s="10" t="s">
        <v>35</v>
      </c>
      <c r="H30" s="13" t="n">
        <v>2</v>
      </c>
      <c r="I30" s="0"/>
      <c r="J30" s="0"/>
    </row>
    <row r="31" customFormat="false" ht="12.75" hidden="false" customHeight="false" outlineLevel="0" collapsed="false">
      <c r="A31" s="0"/>
      <c r="B31" s="0"/>
      <c r="C31" s="0"/>
      <c r="D31" s="0"/>
      <c r="E31" s="0"/>
      <c r="F31" s="0"/>
      <c r="G31" s="0"/>
      <c r="H31" s="0"/>
      <c r="I31" s="0"/>
      <c r="J31" s="0"/>
    </row>
    <row r="32" customFormat="false" ht="12.75" hidden="false" customHeight="false" outlineLevel="0" collapsed="false">
      <c r="A32" s="21"/>
      <c r="B32" s="31" t="s">
        <v>27</v>
      </c>
      <c r="C32" s="0"/>
      <c r="D32" s="0"/>
      <c r="E32" s="0"/>
      <c r="F32" s="27" t="n">
        <f aca="false">H5</f>
        <v>66</v>
      </c>
      <c r="G32" s="0"/>
      <c r="H32" s="0"/>
      <c r="I32" s="0"/>
      <c r="J32" s="0"/>
    </row>
    <row r="33" customFormat="false" ht="12.75" hidden="false" customHeight="false" outlineLevel="0" collapsed="false">
      <c r="A33" s="21"/>
      <c r="B33" s="31" t="s">
        <v>36</v>
      </c>
      <c r="C33" s="0"/>
      <c r="D33" s="0"/>
      <c r="E33" s="0"/>
      <c r="F33" s="27" t="n">
        <f aca="false">ROUND(IF(H5&lt;&gt;H17,IF(F32*0.2&gt;200,200,IF(H5&lt;&gt;H18,H5,0)*0.2),H17),5)</f>
        <v>13.2</v>
      </c>
      <c r="G33" s="0"/>
      <c r="H33" s="0"/>
      <c r="I33" s="0"/>
      <c r="J33" s="0"/>
    </row>
    <row r="34" customFormat="false" ht="12.75" hidden="false" customHeight="false" outlineLevel="0" collapsed="false">
      <c r="A34" s="0"/>
      <c r="B34" s="31" t="s">
        <v>37</v>
      </c>
      <c r="C34" s="0"/>
      <c r="D34" s="0"/>
      <c r="E34" s="0"/>
      <c r="F34" s="27" t="n">
        <f aca="false">F33*H30</f>
        <v>26.4</v>
      </c>
      <c r="G34" s="0"/>
      <c r="H34" s="0"/>
      <c r="I34" s="0"/>
      <c r="J34" s="0"/>
    </row>
    <row r="35" customFormat="false" ht="11.25" hidden="false" customHeight="true" outlineLevel="0" collapsed="false">
      <c r="A35" s="0"/>
      <c r="B35" s="31" t="s">
        <v>38</v>
      </c>
      <c r="C35" s="0"/>
      <c r="D35" s="0"/>
      <c r="E35" s="0"/>
      <c r="F35" s="27" t="n">
        <f aca="false">IF(H5&lt;&gt;H17,SUM(F32+F34),F34)</f>
        <v>92.4</v>
      </c>
      <c r="G35" s="0"/>
      <c r="H35" s="0"/>
      <c r="I35" s="0"/>
      <c r="J35" s="0"/>
    </row>
    <row r="36" customFormat="false" ht="12.75" hidden="false" customHeight="false" outlineLevel="0" collapsed="false">
      <c r="A36" s="0"/>
      <c r="B36" s="31" t="s">
        <v>39</v>
      </c>
      <c r="C36" s="0"/>
      <c r="D36" s="0"/>
      <c r="E36" s="0"/>
      <c r="F36" s="27" t="n">
        <f aca="false">F35*$H$7</f>
        <v>18.48</v>
      </c>
      <c r="G36" s="0"/>
      <c r="H36" s="0"/>
      <c r="I36" s="0"/>
      <c r="J36" s="0"/>
    </row>
    <row r="37" customFormat="false" ht="12.65" hidden="false" customHeight="false" outlineLevel="0" collapsed="false">
      <c r="A37" s="21"/>
      <c r="B37" s="31" t="s">
        <v>40</v>
      </c>
      <c r="C37" s="0"/>
      <c r="D37" s="0"/>
      <c r="E37" s="0"/>
      <c r="F37" s="27" t="n">
        <f aca="false">ROUND(SUM(F35+F36),5)</f>
        <v>110.88</v>
      </c>
      <c r="G37" s="31"/>
      <c r="H37" s="0"/>
      <c r="I37" s="0"/>
      <c r="J37" s="0"/>
    </row>
    <row r="38" customFormat="false" ht="12.75" hidden="false" customHeight="false" outlineLevel="0" collapsed="false">
      <c r="A38" s="0"/>
      <c r="B38" s="1" t="s">
        <v>31</v>
      </c>
      <c r="C38" s="0"/>
      <c r="D38" s="0"/>
      <c r="E38" s="0"/>
      <c r="F38" s="24" t="n">
        <f aca="false">ROUND(F37,2)</f>
        <v>110.88</v>
      </c>
      <c r="G38" s="0"/>
      <c r="H38" s="0"/>
      <c r="I38" s="0"/>
      <c r="J38" s="0"/>
    </row>
    <row r="39" customFormat="false" ht="12.75" hidden="false" customHeight="false" outlineLevel="0" collapsed="false">
      <c r="A39" s="0"/>
      <c r="B39" s="1" t="s">
        <v>42</v>
      </c>
      <c r="C39" s="0"/>
      <c r="D39" s="0"/>
      <c r="E39" s="0"/>
      <c r="F39" s="37" t="n">
        <f aca="false">ROUND(F38,0)</f>
        <v>111</v>
      </c>
      <c r="G39" s="38" t="s">
        <v>33</v>
      </c>
      <c r="H39" s="39"/>
      <c r="I39" s="0"/>
      <c r="J39" s="0"/>
    </row>
    <row r="40" customFormat="false" ht="12.75" hidden="false" customHeight="false" outlineLevel="0" collapsed="false">
      <c r="A40" s="0"/>
      <c r="B40" s="0"/>
      <c r="C40" s="0"/>
      <c r="D40" s="0"/>
      <c r="E40" s="0"/>
      <c r="F40" s="0"/>
      <c r="G40" s="0"/>
      <c r="H40" s="0"/>
      <c r="I40" s="0"/>
      <c r="J40" s="0"/>
    </row>
    <row r="41" customFormat="false" ht="12.75" hidden="false" customHeight="false" outlineLevel="0" collapsed="false">
      <c r="A41" s="33" t="s">
        <v>69</v>
      </c>
      <c r="B41" s="34"/>
      <c r="C41" s="34"/>
      <c r="D41" s="34"/>
      <c r="E41" s="34"/>
      <c r="F41" s="34"/>
      <c r="G41" s="34"/>
      <c r="H41" s="34"/>
      <c r="I41" s="34"/>
      <c r="J41" s="0"/>
    </row>
    <row r="42" customFormat="false" ht="13.5" hidden="false" customHeight="false" outlineLevel="0" collapsed="false">
      <c r="C42" s="0"/>
      <c r="D42" s="0"/>
      <c r="E42" s="0"/>
      <c r="F42" s="43"/>
      <c r="G42" s="0"/>
      <c r="H42" s="0"/>
      <c r="I42" s="0"/>
      <c r="J42" s="0"/>
    </row>
    <row r="43" customFormat="false" ht="51" hidden="false" customHeight="false" outlineLevel="0" collapsed="false">
      <c r="C43" s="45" t="s">
        <v>44</v>
      </c>
      <c r="D43" s="46" t="s">
        <v>45</v>
      </c>
      <c r="E43" s="46" t="s">
        <v>46</v>
      </c>
      <c r="F43" s="47" t="s">
        <v>47</v>
      </c>
      <c r="G43" s="47" t="s">
        <v>48</v>
      </c>
      <c r="H43" s="48" t="s">
        <v>49</v>
      </c>
      <c r="I43" s="48" t="s">
        <v>31</v>
      </c>
      <c r="J43" s="49" t="s">
        <v>70</v>
      </c>
    </row>
    <row r="44" customFormat="false" ht="12.75" hidden="false" customHeight="false" outlineLevel="0" collapsed="false">
      <c r="C44" s="50" t="s">
        <v>71</v>
      </c>
      <c r="D44" s="51" t="n">
        <f aca="false">IF(C44&lt;&gt;"",VLOOKUP(C44,Maggiorazioni!$D$5:$E$114,2,0),0)</f>
        <v>0.2</v>
      </c>
      <c r="E44" s="52" t="n">
        <v>3</v>
      </c>
      <c r="F44" s="30" t="n">
        <f aca="false">IF(AND(C44&lt;&gt;"",E44&gt;0),IF($H$5*0.2&gt;200,200,IF($H$5&lt;&gt;$H$18,$H$5,0)*0.2),0)</f>
        <v>13.2</v>
      </c>
      <c r="G44" s="30" t="n">
        <f aca="false">(F44*E44)</f>
        <v>39.6</v>
      </c>
      <c r="H44" s="30" t="n">
        <f aca="false">ROUND((G44*D44+G44),5)</f>
        <v>47.52</v>
      </c>
      <c r="I44" s="24" t="n">
        <f aca="false">ROUND(H44,2)</f>
        <v>47.52</v>
      </c>
      <c r="J44" s="54" t="n">
        <f aca="false">ROUND(I44,0)</f>
        <v>48</v>
      </c>
    </row>
    <row r="45" customFormat="false" ht="12.75" hidden="false" customHeight="false" outlineLevel="0" collapsed="false">
      <c r="C45" s="50" t="s">
        <v>72</v>
      </c>
      <c r="D45" s="51" t="n">
        <f aca="false">IF(C45&lt;&gt;"",VLOOKUP(C45,Maggiorazioni!$D$5:$E$114,2,0),0)</f>
        <v>0.15</v>
      </c>
      <c r="E45" s="52" t="n">
        <v>2</v>
      </c>
      <c r="F45" s="30" t="n">
        <f aca="false">IF(AND(C45&lt;&gt;"",E45&gt;0),IF($H$5*0.2&gt;200,200,IF($H$5&lt;&gt;$H$18,$H$5,0)*0.2),0)</f>
        <v>13.2</v>
      </c>
      <c r="G45" s="30" t="n">
        <f aca="false">(F45*E45)</f>
        <v>26.4</v>
      </c>
      <c r="H45" s="30" t="n">
        <f aca="false">ROUND((G45*D45+G45),5)</f>
        <v>30.36</v>
      </c>
      <c r="I45" s="24" t="n">
        <f aca="false">ROUND(H45,2)</f>
        <v>30.36</v>
      </c>
      <c r="J45" s="54" t="n">
        <f aca="false">ROUND(I45,0)</f>
        <v>30</v>
      </c>
    </row>
    <row r="46" customFormat="false" ht="12.75" hidden="false" customHeight="false" outlineLevel="0" collapsed="false">
      <c r="C46" s="50"/>
      <c r="D46" s="51" t="n">
        <f aca="false">IF(C46&lt;&gt;"",VLOOKUP(C46,Maggiorazioni!$D$5:$E$114,2,0),0)</f>
        <v>0</v>
      </c>
      <c r="E46" s="52"/>
      <c r="F46" s="30" t="n">
        <f aca="false">IF(AND(C46&lt;&gt;"",E46&gt;0),IF($H$5*0.2&gt;200,200,IF($H$5&lt;&gt;$H$18,$H$5,0)*0.2),0)</f>
        <v>0</v>
      </c>
      <c r="G46" s="30" t="n">
        <f aca="false">(F46*E46)</f>
        <v>0</v>
      </c>
      <c r="H46" s="30" t="n">
        <f aca="false">ROUND((G46*D46+G46),5)</f>
        <v>0</v>
      </c>
      <c r="I46" s="24" t="n">
        <f aca="false">ROUND(H46,2)</f>
        <v>0</v>
      </c>
      <c r="J46" s="55" t="n">
        <f aca="false">ROUND(I46,0)</f>
        <v>0</v>
      </c>
    </row>
    <row r="47" customFormat="false" ht="12.75" hidden="false" customHeight="false" outlineLevel="0" collapsed="false">
      <c r="C47" s="50"/>
      <c r="D47" s="51" t="n">
        <f aca="false">IF(C47&lt;&gt;"",VLOOKUP(C47,Maggiorazioni!$D$5:$E$114,2,0),0)</f>
        <v>0</v>
      </c>
      <c r="E47" s="52"/>
      <c r="F47" s="30" t="n">
        <f aca="false">IF(AND(C47&lt;&gt;"",E47&gt;0),IF($H$5*0.2&gt;200,200,IF($H$5&lt;&gt;$H$18,$H$5,0)*0.2),0)</f>
        <v>0</v>
      </c>
      <c r="G47" s="30" t="n">
        <f aca="false">(F47*E47)</f>
        <v>0</v>
      </c>
      <c r="H47" s="30" t="n">
        <f aca="false">ROUND((G47*D47+G47),5)</f>
        <v>0</v>
      </c>
      <c r="I47" s="24" t="n">
        <f aca="false">ROUND(H47,2)</f>
        <v>0</v>
      </c>
      <c r="J47" s="55" t="n">
        <f aca="false">ROUND(I47,0)</f>
        <v>0</v>
      </c>
    </row>
    <row r="48" customFormat="false" ht="12.75" hidden="false" customHeight="false" outlineLevel="0" collapsed="false">
      <c r="C48" s="50"/>
      <c r="D48" s="51" t="n">
        <f aca="false">IF(C48&lt;&gt;"",VLOOKUP(C48,Maggiorazioni!$D$5:$E$114,2,0),0)</f>
        <v>0</v>
      </c>
      <c r="E48" s="52"/>
      <c r="F48" s="30" t="n">
        <f aca="false">IF(AND(C48&lt;&gt;"",E48&gt;0),IF($H$5*0.2&gt;200,200,IF($H$5&lt;&gt;$H$18,$H$5,0)*0.2),0)</f>
        <v>0</v>
      </c>
      <c r="G48" s="30" t="n">
        <f aca="false">(F48*E48)</f>
        <v>0</v>
      </c>
      <c r="H48" s="30" t="n">
        <f aca="false">ROUND((G48*D48+G48),5)</f>
        <v>0</v>
      </c>
      <c r="I48" s="24" t="n">
        <f aca="false">ROUND(H48,2)</f>
        <v>0</v>
      </c>
      <c r="J48" s="55" t="n">
        <f aca="false">ROUND(I48,0)</f>
        <v>0</v>
      </c>
    </row>
    <row r="49" customFormat="false" ht="12.75" hidden="false" customHeight="false" outlineLevel="0" collapsed="false">
      <c r="C49" s="50"/>
      <c r="D49" s="51" t="n">
        <f aca="false">IF(C49&lt;&gt;"",VLOOKUP(C49,Maggiorazioni!$D$5:$E$114,2,0),0)</f>
        <v>0</v>
      </c>
      <c r="E49" s="52"/>
      <c r="F49" s="30" t="n">
        <f aca="false">IF(AND(C49&lt;&gt;"",E49&gt;0),IF($H$5*0.2&gt;200,200,IF($H$5&lt;&gt;$H$18,$H$5,0)*0.2),0)</f>
        <v>0</v>
      </c>
      <c r="G49" s="30" t="n">
        <f aca="false">(F49*E49)</f>
        <v>0</v>
      </c>
      <c r="H49" s="30" t="n">
        <f aca="false">ROUND((G49*D49+G49),5)</f>
        <v>0</v>
      </c>
      <c r="I49" s="24" t="n">
        <f aca="false">ROUND(H49,2)</f>
        <v>0</v>
      </c>
      <c r="J49" s="55" t="n">
        <f aca="false">ROUND(I49,0)</f>
        <v>0</v>
      </c>
    </row>
    <row r="50" customFormat="false" ht="12.75" hidden="false" customHeight="false" outlineLevel="0" collapsed="false">
      <c r="C50" s="50"/>
      <c r="D50" s="51" t="n">
        <f aca="false">IF(C50&lt;&gt;"",VLOOKUP(C50,Maggiorazioni!$D$5:$E$114,2,0),0)</f>
        <v>0</v>
      </c>
      <c r="E50" s="52"/>
      <c r="F50" s="30" t="n">
        <f aca="false">IF(AND(C50&lt;&gt;"",E50&gt;0),IF($H$5*0.2&gt;200,200,IF($H$5&lt;&gt;$H$18,$H$5,0)*0.2),0)</f>
        <v>0</v>
      </c>
      <c r="G50" s="30" t="n">
        <f aca="false">(F50*E50)</f>
        <v>0</v>
      </c>
      <c r="H50" s="30" t="n">
        <f aca="false">ROUND((G50*D50+G50),5)</f>
        <v>0</v>
      </c>
      <c r="I50" s="24" t="n">
        <f aca="false">ROUND(H50,2)</f>
        <v>0</v>
      </c>
      <c r="J50" s="55" t="n">
        <f aca="false">ROUND(I50,0)</f>
        <v>0</v>
      </c>
    </row>
    <row r="51" customFormat="false" ht="12.75" hidden="false" customHeight="false" outlineLevel="0" collapsed="false">
      <c r="C51" s="50"/>
      <c r="D51" s="51" t="n">
        <f aca="false">IF(C51&lt;&gt;"",VLOOKUP(C51,Maggiorazioni!$D$5:$E$114,2,0),0)</f>
        <v>0</v>
      </c>
      <c r="E51" s="52"/>
      <c r="F51" s="30" t="n">
        <f aca="false">IF(AND(C51&lt;&gt;"",E51&gt;0),IF($H$5*0.2&gt;200,200,IF($H$5&lt;&gt;$H$18,$H$5,0)*0.2),0)</f>
        <v>0</v>
      </c>
      <c r="G51" s="30" t="n">
        <f aca="false">(F51*E51)</f>
        <v>0</v>
      </c>
      <c r="H51" s="30" t="n">
        <f aca="false">ROUND((G51*D51+G51),5)</f>
        <v>0</v>
      </c>
      <c r="I51" s="24" t="n">
        <f aca="false">ROUND(H51,2)</f>
        <v>0</v>
      </c>
      <c r="J51" s="55" t="n">
        <f aca="false">ROUND(I51,0)</f>
        <v>0</v>
      </c>
    </row>
    <row r="52" customFormat="false" ht="12.75" hidden="false" customHeight="false" outlineLevel="0" collapsed="false">
      <c r="C52" s="50"/>
      <c r="D52" s="51" t="n">
        <f aca="false">IF(C52&lt;&gt;"",VLOOKUP(C52,Maggiorazioni!$D$5:$E$114,2,0),0)</f>
        <v>0</v>
      </c>
      <c r="E52" s="52"/>
      <c r="F52" s="30" t="n">
        <f aca="false">IF(AND(C52&lt;&gt;"",E52&gt;0),IF($H$5*0.2&gt;200,200,IF($H$5&lt;&gt;$H$18,$H$5,0)*0.2),0)</f>
        <v>0</v>
      </c>
      <c r="G52" s="30" t="n">
        <f aca="false">(F52*E52)</f>
        <v>0</v>
      </c>
      <c r="H52" s="30" t="n">
        <f aca="false">ROUND((G52*D52+G52),5)</f>
        <v>0</v>
      </c>
      <c r="I52" s="24" t="n">
        <f aca="false">ROUND(H52,2)</f>
        <v>0</v>
      </c>
      <c r="J52" s="55" t="n">
        <f aca="false">ROUND(I52,0)</f>
        <v>0</v>
      </c>
    </row>
    <row r="53" customFormat="false" ht="12.75" hidden="false" customHeight="false" outlineLevel="0" collapsed="false">
      <c r="C53" s="50"/>
      <c r="D53" s="51" t="n">
        <f aca="false">IF(C53&lt;&gt;"",VLOOKUP(C53,Maggiorazioni!$D$5:$E$114,2,0),0)</f>
        <v>0</v>
      </c>
      <c r="E53" s="52"/>
      <c r="F53" s="30" t="n">
        <f aca="false">IF(AND(C53&lt;&gt;"",E53&gt;0),IF($H$5*0.2&gt;200,200,IF($H$5&lt;&gt;$H$18,$H$5,0)*0.2),0)</f>
        <v>0</v>
      </c>
      <c r="G53" s="30" t="n">
        <f aca="false">(F53*E53)</f>
        <v>0</v>
      </c>
      <c r="H53" s="30" t="n">
        <f aca="false">ROUND((G53*D53+G53),5)</f>
        <v>0</v>
      </c>
      <c r="I53" s="24" t="n">
        <f aca="false">ROUND(H53,2)</f>
        <v>0</v>
      </c>
      <c r="J53" s="55" t="n">
        <f aca="false">ROUND(I53,0)</f>
        <v>0</v>
      </c>
    </row>
    <row r="54" customFormat="false" ht="12.75" hidden="false" customHeight="false" outlineLevel="0" collapsed="false">
      <c r="C54" s="50"/>
      <c r="D54" s="51" t="n">
        <f aca="false">IF(C54&lt;&gt;"",VLOOKUP(C54,Maggiorazioni!$D$5:$E$114,2,0),0)</f>
        <v>0</v>
      </c>
      <c r="E54" s="52"/>
      <c r="F54" s="30" t="n">
        <f aca="false">IF(AND(C54&lt;&gt;"",E54&gt;0),IF($H$5*0.2&gt;200,200,IF($H$5&lt;&gt;$H$18,$H$5,0)*0.2),0)</f>
        <v>0</v>
      </c>
      <c r="G54" s="30" t="n">
        <f aca="false">(F54*E54)</f>
        <v>0</v>
      </c>
      <c r="H54" s="30" t="n">
        <f aca="false">(G54*D54+G54)</f>
        <v>0</v>
      </c>
      <c r="I54" s="24" t="n">
        <f aca="false">ROUND(H54,2)</f>
        <v>0</v>
      </c>
      <c r="J54" s="55" t="n">
        <f aca="false">ROUND(I54,0)</f>
        <v>0</v>
      </c>
    </row>
    <row r="55" customFormat="false" ht="12.75" hidden="false" customHeight="false" outlineLevel="0" collapsed="false">
      <c r="C55" s="50"/>
      <c r="D55" s="51" t="n">
        <f aca="false">IF(C55&lt;&gt;"",VLOOKUP(C55,Maggiorazioni!$D$5:$E$114,2,0),0)</f>
        <v>0</v>
      </c>
      <c r="E55" s="52"/>
      <c r="F55" s="30" t="n">
        <f aca="false">IF(AND(C55&lt;&gt;"",E55&gt;0),IF($H$5*0.2&gt;200,200,IF($H$5&lt;&gt;$H$18,$H$5,0)*0.2),0)</f>
        <v>0</v>
      </c>
      <c r="G55" s="30" t="n">
        <f aca="false">(F55*E55)</f>
        <v>0</v>
      </c>
      <c r="H55" s="30" t="n">
        <f aca="false">(G55*D55+G55)</f>
        <v>0</v>
      </c>
      <c r="I55" s="24" t="n">
        <f aca="false">ROUND(H55,2)</f>
        <v>0</v>
      </c>
      <c r="J55" s="55" t="n">
        <f aca="false">ROUND(I55,0)</f>
        <v>0</v>
      </c>
    </row>
    <row r="56" customFormat="false" ht="13.5" hidden="false" customHeight="false" outlineLevel="0" collapsed="false">
      <c r="C56" s="56"/>
      <c r="D56" s="57" t="n">
        <f aca="false">IF(C56&lt;&gt;"",VLOOKUP(C56,Maggiorazioni!$D$5:$E$114,2,0),0)</f>
        <v>0</v>
      </c>
      <c r="E56" s="58"/>
      <c r="F56" s="59" t="n">
        <f aca="false">IF(AND(C56&lt;&gt;"",E56&gt;0),IF($H$5*0.2&gt;200,200,IF($H$5&lt;&gt;$H$18,$H$5,0)*0.2),0)</f>
        <v>0</v>
      </c>
      <c r="G56" s="59" t="n">
        <f aca="false">(F56*E56)</f>
        <v>0</v>
      </c>
      <c r="H56" s="59" t="n">
        <f aca="false">(G56*D56+G56)</f>
        <v>0</v>
      </c>
      <c r="I56" s="60" t="n">
        <f aca="false">ROUND(H56,2)</f>
        <v>0</v>
      </c>
      <c r="J56" s="61" t="n">
        <f aca="false">ROUND(I56,0)</f>
        <v>0</v>
      </c>
    </row>
  </sheetData>
  <mergeCells count="2">
    <mergeCell ref="A1:H1"/>
    <mergeCell ref="A2:H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64" width="16.5663265306122"/>
    <col collapsed="false" hidden="false" max="2" min="2" style="65" width="16.5663265306122"/>
    <col collapsed="false" hidden="false" max="3" min="3" style="65" width="7.56632653061225"/>
    <col collapsed="false" hidden="false" max="4" min="4" style="65" width="16.5663265306122"/>
    <col collapsed="false" hidden="false" max="5" min="5" style="0" width="16.5663265306122"/>
    <col collapsed="false" hidden="false" max="6" min="6" style="0" width="15.8571428571429"/>
    <col collapsed="false" hidden="false" max="1025" min="7" style="0" width="8.72959183673469"/>
  </cols>
  <sheetData>
    <row r="1" customFormat="false" ht="12.1" hidden="false" customHeight="false" outlineLevel="0" collapsed="false">
      <c r="A1" s="0"/>
      <c r="B1" s="0"/>
      <c r="C1" s="0"/>
      <c r="D1" s="0"/>
    </row>
    <row r="2" s="68" customFormat="true" ht="18" hidden="false" customHeight="false" outlineLevel="0" collapsed="false">
      <c r="A2" s="66" t="s">
        <v>73</v>
      </c>
      <c r="B2" s="67"/>
      <c r="C2" s="67"/>
      <c r="D2" s="67"/>
    </row>
    <row r="3" customFormat="false" ht="15" hidden="false" customHeight="false" outlineLevel="0" collapsed="false">
      <c r="A3" s="0"/>
      <c r="B3" s="0"/>
      <c r="C3" s="0"/>
      <c r="D3" s="0"/>
    </row>
    <row r="4" customFormat="false" ht="15" hidden="false" customHeight="false" outlineLevel="0" collapsed="false">
      <c r="A4" s="69" t="s">
        <v>74</v>
      </c>
      <c r="B4" s="70" t="s">
        <v>75</v>
      </c>
      <c r="C4" s="71"/>
      <c r="D4" s="69" t="s">
        <v>74</v>
      </c>
      <c r="E4" s="70" t="s">
        <v>76</v>
      </c>
    </row>
    <row r="5" customFormat="false" ht="15" hidden="false" customHeight="false" outlineLevel="0" collapsed="false">
      <c r="A5" s="72" t="s">
        <v>77</v>
      </c>
      <c r="B5" s="73" t="n">
        <v>0.2</v>
      </c>
      <c r="C5" s="74"/>
      <c r="D5" s="72" t="s">
        <v>77</v>
      </c>
      <c r="E5" s="73" t="n">
        <v>0.2</v>
      </c>
    </row>
    <row r="6" customFormat="false" ht="15" hidden="false" customHeight="false" outlineLevel="0" collapsed="false">
      <c r="A6" s="72" t="s">
        <v>78</v>
      </c>
      <c r="B6" s="73" t="n">
        <v>0.2</v>
      </c>
      <c r="C6" s="74"/>
      <c r="D6" s="72" t="s">
        <v>78</v>
      </c>
      <c r="E6" s="73" t="n">
        <v>0.2</v>
      </c>
    </row>
    <row r="7" customFormat="false" ht="15" hidden="false" customHeight="false" outlineLevel="0" collapsed="false">
      <c r="A7" s="72" t="s">
        <v>79</v>
      </c>
      <c r="B7" s="73" t="n">
        <v>0.2</v>
      </c>
      <c r="C7" s="74"/>
      <c r="D7" s="72" t="s">
        <v>79</v>
      </c>
      <c r="E7" s="73" t="n">
        <v>0.2</v>
      </c>
    </row>
    <row r="8" customFormat="false" ht="15" hidden="false" customHeight="false" outlineLevel="0" collapsed="false">
      <c r="A8" s="72" t="s">
        <v>80</v>
      </c>
      <c r="B8" s="73" t="n">
        <v>0.2</v>
      </c>
      <c r="C8" s="74"/>
      <c r="D8" s="72" t="s">
        <v>80</v>
      </c>
      <c r="E8" s="73" t="n">
        <v>0.2</v>
      </c>
    </row>
    <row r="9" customFormat="false" ht="15" hidden="false" customHeight="false" outlineLevel="0" collapsed="false">
      <c r="A9" s="72" t="s">
        <v>81</v>
      </c>
      <c r="B9" s="73" t="n">
        <v>0</v>
      </c>
      <c r="C9" s="74"/>
      <c r="D9" s="72" t="s">
        <v>81</v>
      </c>
      <c r="E9" s="73" t="n">
        <v>0</v>
      </c>
    </row>
    <row r="10" customFormat="false" ht="15" hidden="false" customHeight="false" outlineLevel="0" collapsed="false">
      <c r="A10" s="72" t="s">
        <v>82</v>
      </c>
      <c r="B10" s="73" t="n">
        <v>0.2</v>
      </c>
      <c r="C10" s="74"/>
      <c r="D10" s="72" t="s">
        <v>82</v>
      </c>
      <c r="E10" s="73" t="n">
        <v>0.2</v>
      </c>
    </row>
    <row r="11" customFormat="false" ht="15" hidden="false" customHeight="false" outlineLevel="0" collapsed="false">
      <c r="A11" s="72" t="s">
        <v>83</v>
      </c>
      <c r="B11" s="73" t="n">
        <v>0.2</v>
      </c>
      <c r="C11" s="74"/>
      <c r="D11" s="72" t="s">
        <v>83</v>
      </c>
      <c r="E11" s="73" t="n">
        <v>0.2</v>
      </c>
    </row>
    <row r="12" customFormat="false" ht="15" hidden="false" customHeight="false" outlineLevel="0" collapsed="false">
      <c r="A12" s="72" t="s">
        <v>84</v>
      </c>
      <c r="B12" s="73" t="n">
        <v>0.2</v>
      </c>
      <c r="C12" s="74"/>
      <c r="D12" s="72" t="s">
        <v>84</v>
      </c>
      <c r="E12" s="73" t="n">
        <v>0.2</v>
      </c>
    </row>
    <row r="13" customFormat="false" ht="15" hidden="false" customHeight="false" outlineLevel="0" collapsed="false">
      <c r="A13" s="72" t="s">
        <v>85</v>
      </c>
      <c r="B13" s="73" t="n">
        <v>0</v>
      </c>
      <c r="C13" s="74"/>
      <c r="D13" s="72" t="s">
        <v>85</v>
      </c>
      <c r="E13" s="73" t="n">
        <v>0</v>
      </c>
    </row>
    <row r="14" customFormat="false" ht="15" hidden="false" customHeight="false" outlineLevel="0" collapsed="false">
      <c r="A14" s="72" t="s">
        <v>86</v>
      </c>
      <c r="B14" s="73" t="n">
        <v>0.2</v>
      </c>
      <c r="C14" s="74"/>
      <c r="D14" s="72" t="s">
        <v>86</v>
      </c>
      <c r="E14" s="73" t="n">
        <v>0.2</v>
      </c>
    </row>
    <row r="15" customFormat="false" ht="15" hidden="false" customHeight="false" outlineLevel="0" collapsed="false">
      <c r="A15" s="72" t="s">
        <v>87</v>
      </c>
      <c r="B15" s="73" t="n">
        <v>0.2</v>
      </c>
      <c r="C15" s="74"/>
      <c r="D15" s="72" t="s">
        <v>87</v>
      </c>
      <c r="E15" s="73" t="n">
        <v>0.2</v>
      </c>
    </row>
    <row r="16" customFormat="false" ht="15" hidden="false" customHeight="false" outlineLevel="0" collapsed="false">
      <c r="A16" s="72" t="s">
        <v>88</v>
      </c>
      <c r="B16" s="73" t="n">
        <v>0.2</v>
      </c>
      <c r="C16" s="74"/>
      <c r="D16" s="72" t="s">
        <v>88</v>
      </c>
      <c r="E16" s="73" t="n">
        <v>0.2</v>
      </c>
    </row>
    <row r="17" customFormat="false" ht="15" hidden="false" customHeight="false" outlineLevel="0" collapsed="false">
      <c r="A17" s="72" t="s">
        <v>89</v>
      </c>
      <c r="B17" s="73" t="n">
        <v>0.2</v>
      </c>
      <c r="C17" s="74"/>
      <c r="D17" s="72" t="s">
        <v>89</v>
      </c>
      <c r="E17" s="73" t="n">
        <v>0.2</v>
      </c>
    </row>
    <row r="18" customFormat="false" ht="15" hidden="false" customHeight="false" outlineLevel="0" collapsed="false">
      <c r="A18" s="72" t="s">
        <v>90</v>
      </c>
      <c r="B18" s="73" t="n">
        <v>0.2</v>
      </c>
      <c r="C18" s="74"/>
      <c r="D18" s="72" t="s">
        <v>90</v>
      </c>
      <c r="E18" s="73" t="n">
        <v>0.2</v>
      </c>
    </row>
    <row r="19" customFormat="false" ht="15" hidden="false" customHeight="false" outlineLevel="0" collapsed="false">
      <c r="A19" s="72" t="s">
        <v>91</v>
      </c>
      <c r="B19" s="73" t="n">
        <v>0.2</v>
      </c>
      <c r="C19" s="74"/>
      <c r="D19" s="72" t="s">
        <v>91</v>
      </c>
      <c r="E19" s="73" t="n">
        <v>0.2</v>
      </c>
    </row>
    <row r="20" customFormat="false" ht="15" hidden="false" customHeight="false" outlineLevel="0" collapsed="false">
      <c r="A20" s="72" t="s">
        <v>92</v>
      </c>
      <c r="B20" s="73" t="n">
        <v>0.2</v>
      </c>
      <c r="C20" s="74"/>
      <c r="D20" s="72" t="s">
        <v>92</v>
      </c>
      <c r="E20" s="73" t="n">
        <v>0.2</v>
      </c>
    </row>
    <row r="21" customFormat="false" ht="15" hidden="false" customHeight="false" outlineLevel="0" collapsed="false">
      <c r="A21" s="72" t="s">
        <v>93</v>
      </c>
      <c r="B21" s="73" t="n">
        <v>0.2</v>
      </c>
      <c r="C21" s="74"/>
      <c r="D21" s="72" t="s">
        <v>93</v>
      </c>
      <c r="E21" s="73" t="n">
        <v>0.2</v>
      </c>
    </row>
    <row r="22" customFormat="false" ht="15" hidden="false" customHeight="false" outlineLevel="0" collapsed="false">
      <c r="A22" s="72" t="s">
        <v>94</v>
      </c>
      <c r="B22" s="73" t="n">
        <v>0.2</v>
      </c>
      <c r="C22" s="74"/>
      <c r="D22" s="72" t="s">
        <v>94</v>
      </c>
      <c r="E22" s="73" t="n">
        <v>0.2</v>
      </c>
    </row>
    <row r="23" customFormat="false" ht="15" hidden="false" customHeight="false" outlineLevel="0" collapsed="false">
      <c r="A23" s="72" t="s">
        <v>95</v>
      </c>
      <c r="B23" s="73" t="n">
        <v>0.2</v>
      </c>
      <c r="C23" s="74"/>
      <c r="D23" s="72" t="s">
        <v>95</v>
      </c>
      <c r="E23" s="73" t="n">
        <v>0.2</v>
      </c>
    </row>
    <row r="24" customFormat="false" ht="15" hidden="false" customHeight="false" outlineLevel="0" collapsed="false">
      <c r="A24" s="72" t="s">
        <v>96</v>
      </c>
      <c r="B24" s="73" t="n">
        <v>0.2</v>
      </c>
      <c r="C24" s="74"/>
      <c r="D24" s="72" t="s">
        <v>96</v>
      </c>
      <c r="E24" s="73" t="n">
        <v>0.2</v>
      </c>
    </row>
    <row r="25" customFormat="false" ht="15" hidden="false" customHeight="false" outlineLevel="0" collapsed="false">
      <c r="A25" s="72" t="s">
        <v>97</v>
      </c>
      <c r="B25" s="73" t="n">
        <v>0.2</v>
      </c>
      <c r="C25" s="74"/>
      <c r="D25" s="72" t="s">
        <v>97</v>
      </c>
      <c r="E25" s="73" t="n">
        <v>0.2</v>
      </c>
    </row>
    <row r="26" customFormat="false" ht="15" hidden="false" customHeight="false" outlineLevel="0" collapsed="false">
      <c r="A26" s="72" t="s">
        <v>98</v>
      </c>
      <c r="B26" s="73" t="n">
        <v>0.2</v>
      </c>
      <c r="C26" s="74"/>
      <c r="D26" s="72" t="s">
        <v>98</v>
      </c>
      <c r="E26" s="73" t="n">
        <v>0.2</v>
      </c>
    </row>
    <row r="27" customFormat="false" ht="15" hidden="false" customHeight="false" outlineLevel="0" collapsed="false">
      <c r="A27" s="72" t="s">
        <v>99</v>
      </c>
      <c r="B27" s="73" t="n">
        <v>0.2</v>
      </c>
      <c r="C27" s="74"/>
      <c r="D27" s="72" t="s">
        <v>99</v>
      </c>
      <c r="E27" s="73" t="n">
        <v>0.2</v>
      </c>
    </row>
    <row r="28" customFormat="false" ht="15" hidden="false" customHeight="false" outlineLevel="0" collapsed="false">
      <c r="A28" s="72" t="s">
        <v>100</v>
      </c>
      <c r="B28" s="73" t="n">
        <v>0.2</v>
      </c>
      <c r="C28" s="74"/>
      <c r="D28" s="72" t="s">
        <v>100</v>
      </c>
      <c r="E28" s="73" t="n">
        <v>0.2</v>
      </c>
    </row>
    <row r="29" customFormat="false" ht="15" hidden="false" customHeight="false" outlineLevel="0" collapsed="false">
      <c r="A29" s="72" t="s">
        <v>101</v>
      </c>
      <c r="B29" s="73" t="n">
        <v>0.2</v>
      </c>
      <c r="C29" s="74"/>
      <c r="D29" s="72" t="s">
        <v>101</v>
      </c>
      <c r="E29" s="73" t="n">
        <v>0.2</v>
      </c>
    </row>
    <row r="30" customFormat="false" ht="15" hidden="false" customHeight="false" outlineLevel="0" collapsed="false">
      <c r="A30" s="72" t="s">
        <v>102</v>
      </c>
      <c r="B30" s="73" t="n">
        <v>0.2</v>
      </c>
      <c r="C30" s="74"/>
      <c r="D30" s="72" t="s">
        <v>102</v>
      </c>
      <c r="E30" s="73" t="n">
        <v>0.2</v>
      </c>
    </row>
    <row r="31" customFormat="false" ht="15" hidden="false" customHeight="false" outlineLevel="0" collapsed="false">
      <c r="A31" s="72" t="s">
        <v>103</v>
      </c>
      <c r="B31" s="73" t="n">
        <v>0.2</v>
      </c>
      <c r="C31" s="74"/>
      <c r="D31" s="72" t="s">
        <v>103</v>
      </c>
      <c r="E31" s="73" t="n">
        <v>0.2</v>
      </c>
    </row>
    <row r="32" customFormat="false" ht="15" hidden="false" customHeight="false" outlineLevel="0" collapsed="false">
      <c r="A32" s="72" t="s">
        <v>104</v>
      </c>
      <c r="B32" s="73" t="n">
        <v>0.2</v>
      </c>
      <c r="C32" s="74"/>
      <c r="D32" s="72" t="s">
        <v>104</v>
      </c>
      <c r="E32" s="73" t="n">
        <v>0.2</v>
      </c>
    </row>
    <row r="33" customFormat="false" ht="15" hidden="false" customHeight="false" outlineLevel="0" collapsed="false">
      <c r="A33" s="72" t="s">
        <v>105</v>
      </c>
      <c r="B33" s="73" t="n">
        <v>0.2</v>
      </c>
      <c r="C33" s="74"/>
      <c r="D33" s="72" t="s">
        <v>105</v>
      </c>
      <c r="E33" s="73" t="n">
        <v>0.2</v>
      </c>
    </row>
    <row r="34" customFormat="false" ht="15" hidden="false" customHeight="false" outlineLevel="0" collapsed="false">
      <c r="A34" s="72" t="s">
        <v>106</v>
      </c>
      <c r="B34" s="73" t="n">
        <v>0.2</v>
      </c>
      <c r="C34" s="74"/>
      <c r="D34" s="72" t="s">
        <v>106</v>
      </c>
      <c r="E34" s="73" t="n">
        <v>0.2</v>
      </c>
    </row>
    <row r="35" customFormat="false" ht="15" hidden="false" customHeight="false" outlineLevel="0" collapsed="false">
      <c r="A35" s="72" t="s">
        <v>107</v>
      </c>
      <c r="B35" s="73" t="n">
        <v>0.2</v>
      </c>
      <c r="C35" s="74"/>
      <c r="D35" s="72" t="s">
        <v>107</v>
      </c>
      <c r="E35" s="73" t="n">
        <v>0.2</v>
      </c>
    </row>
    <row r="36" customFormat="false" ht="15" hidden="false" customHeight="false" outlineLevel="0" collapsed="false">
      <c r="A36" s="72" t="s">
        <v>108</v>
      </c>
      <c r="B36" s="73" t="n">
        <v>0.2</v>
      </c>
      <c r="C36" s="74"/>
      <c r="D36" s="72" t="s">
        <v>108</v>
      </c>
      <c r="E36" s="73" t="n">
        <v>0.2</v>
      </c>
    </row>
    <row r="37" customFormat="false" ht="15" hidden="false" customHeight="false" outlineLevel="0" collapsed="false">
      <c r="A37" s="72" t="s">
        <v>109</v>
      </c>
      <c r="B37" s="73" t="n">
        <v>0.2</v>
      </c>
      <c r="C37" s="74"/>
      <c r="D37" s="72" t="s">
        <v>109</v>
      </c>
      <c r="E37" s="73" t="n">
        <v>0.2</v>
      </c>
    </row>
    <row r="38" customFormat="false" ht="15" hidden="false" customHeight="false" outlineLevel="0" collapsed="false">
      <c r="A38" s="72" t="s">
        <v>58</v>
      </c>
      <c r="B38" s="73" t="n">
        <v>0.2</v>
      </c>
      <c r="C38" s="74"/>
      <c r="D38" s="72" t="s">
        <v>58</v>
      </c>
      <c r="E38" s="73" t="n">
        <v>0.2</v>
      </c>
    </row>
    <row r="39" customFormat="false" ht="15" hidden="false" customHeight="false" outlineLevel="0" collapsed="false">
      <c r="A39" s="72" t="s">
        <v>110</v>
      </c>
      <c r="B39" s="73" t="n">
        <v>0.2</v>
      </c>
      <c r="C39" s="74"/>
      <c r="D39" s="72" t="s">
        <v>110</v>
      </c>
      <c r="E39" s="73" t="n">
        <v>0.2</v>
      </c>
    </row>
    <row r="40" customFormat="false" ht="15" hidden="false" customHeight="false" outlineLevel="0" collapsed="false">
      <c r="A40" s="72" t="s">
        <v>111</v>
      </c>
      <c r="B40" s="73" t="n">
        <v>0.2</v>
      </c>
      <c r="C40" s="74"/>
      <c r="D40" s="72" t="s">
        <v>111</v>
      </c>
      <c r="E40" s="73" t="n">
        <v>0.2</v>
      </c>
    </row>
    <row r="41" customFormat="false" ht="15" hidden="false" customHeight="false" outlineLevel="0" collapsed="false">
      <c r="A41" s="72" t="s">
        <v>112</v>
      </c>
      <c r="B41" s="73" t="n">
        <v>0.2</v>
      </c>
      <c r="C41" s="74"/>
      <c r="D41" s="72" t="s">
        <v>112</v>
      </c>
      <c r="E41" s="73" t="n">
        <v>0.2</v>
      </c>
    </row>
    <row r="42" customFormat="false" ht="15" hidden="false" customHeight="false" outlineLevel="0" collapsed="false">
      <c r="A42" s="72" t="s">
        <v>113</v>
      </c>
      <c r="B42" s="73" t="n">
        <v>0.2</v>
      </c>
      <c r="C42" s="74"/>
      <c r="D42" s="72" t="s">
        <v>113</v>
      </c>
      <c r="E42" s="73" t="n">
        <v>0.2</v>
      </c>
    </row>
    <row r="43" customFormat="false" ht="15" hidden="false" customHeight="false" outlineLevel="0" collapsed="false">
      <c r="A43" s="72" t="s">
        <v>114</v>
      </c>
      <c r="B43" s="73" t="n">
        <v>0.2</v>
      </c>
      <c r="C43" s="74"/>
      <c r="D43" s="72" t="s">
        <v>114</v>
      </c>
      <c r="E43" s="73" t="n">
        <v>0.2</v>
      </c>
    </row>
    <row r="44" customFormat="false" ht="15" hidden="false" customHeight="false" outlineLevel="0" collapsed="false">
      <c r="A44" s="72" t="s">
        <v>115</v>
      </c>
      <c r="B44" s="73" t="n">
        <v>0.2</v>
      </c>
      <c r="C44" s="74"/>
      <c r="D44" s="72" t="s">
        <v>115</v>
      </c>
      <c r="E44" s="73" t="n">
        <v>0.2</v>
      </c>
    </row>
    <row r="45" customFormat="false" ht="15" hidden="false" customHeight="false" outlineLevel="0" collapsed="false">
      <c r="A45" s="72" t="s">
        <v>116</v>
      </c>
      <c r="B45" s="73" t="n">
        <v>0.2</v>
      </c>
      <c r="C45" s="74"/>
      <c r="D45" s="72" t="s">
        <v>116</v>
      </c>
      <c r="E45" s="73" t="n">
        <v>0.2</v>
      </c>
    </row>
    <row r="46" customFormat="false" ht="15" hidden="false" customHeight="false" outlineLevel="0" collapsed="false">
      <c r="A46" s="72" t="s">
        <v>117</v>
      </c>
      <c r="B46" s="73" t="n">
        <v>0.2</v>
      </c>
      <c r="C46" s="74"/>
      <c r="D46" s="72" t="s">
        <v>117</v>
      </c>
      <c r="E46" s="73" t="n">
        <v>0.2</v>
      </c>
    </row>
    <row r="47" customFormat="false" ht="15" hidden="false" customHeight="false" outlineLevel="0" collapsed="false">
      <c r="A47" s="72" t="s">
        <v>118</v>
      </c>
      <c r="B47" s="73" t="n">
        <v>0.2</v>
      </c>
      <c r="C47" s="74"/>
      <c r="D47" s="72" t="s">
        <v>118</v>
      </c>
      <c r="E47" s="73" t="n">
        <v>0.2</v>
      </c>
    </row>
    <row r="48" customFormat="false" ht="15" hidden="false" customHeight="false" outlineLevel="0" collapsed="false">
      <c r="A48" s="72" t="s">
        <v>119</v>
      </c>
      <c r="B48" s="73" t="n">
        <v>0.2</v>
      </c>
      <c r="C48" s="74"/>
      <c r="D48" s="72" t="s">
        <v>119</v>
      </c>
      <c r="E48" s="73" t="n">
        <v>0.2</v>
      </c>
    </row>
    <row r="49" customFormat="false" ht="15" hidden="false" customHeight="false" outlineLevel="0" collapsed="false">
      <c r="A49" s="72" t="s">
        <v>120</v>
      </c>
      <c r="B49" s="73" t="n">
        <v>0.2</v>
      </c>
      <c r="C49" s="74"/>
      <c r="D49" s="72" t="s">
        <v>120</v>
      </c>
      <c r="E49" s="73" t="n">
        <v>0.2</v>
      </c>
    </row>
    <row r="50" customFormat="false" ht="15" hidden="false" customHeight="false" outlineLevel="0" collapsed="false">
      <c r="A50" s="72" t="s">
        <v>121</v>
      </c>
      <c r="B50" s="73" t="n">
        <v>0.2</v>
      </c>
      <c r="C50" s="74"/>
      <c r="D50" s="72" t="s">
        <v>121</v>
      </c>
      <c r="E50" s="73" t="n">
        <v>0.2</v>
      </c>
    </row>
    <row r="51" customFormat="false" ht="15" hidden="false" customHeight="false" outlineLevel="0" collapsed="false">
      <c r="A51" s="72" t="s">
        <v>122</v>
      </c>
      <c r="B51" s="73" t="n">
        <v>0.2</v>
      </c>
      <c r="C51" s="74"/>
      <c r="D51" s="72" t="s">
        <v>122</v>
      </c>
      <c r="E51" s="73" t="n">
        <v>0.2</v>
      </c>
    </row>
    <row r="52" customFormat="false" ht="15" hidden="false" customHeight="false" outlineLevel="0" collapsed="false">
      <c r="A52" s="72" t="s">
        <v>123</v>
      </c>
      <c r="B52" s="73" t="n">
        <v>0.2</v>
      </c>
      <c r="C52" s="74"/>
      <c r="D52" s="72" t="s">
        <v>123</v>
      </c>
      <c r="E52" s="73" t="n">
        <v>0.2</v>
      </c>
    </row>
    <row r="53" customFormat="false" ht="15" hidden="false" customHeight="false" outlineLevel="0" collapsed="false">
      <c r="A53" s="72" t="s">
        <v>124</v>
      </c>
      <c r="B53" s="73" t="n">
        <v>0.2</v>
      </c>
      <c r="C53" s="74"/>
      <c r="D53" s="72" t="s">
        <v>124</v>
      </c>
      <c r="E53" s="73" t="n">
        <v>0.2</v>
      </c>
    </row>
    <row r="54" customFormat="false" ht="15" hidden="false" customHeight="false" outlineLevel="0" collapsed="false">
      <c r="A54" s="72" t="s">
        <v>125</v>
      </c>
      <c r="B54" s="73" t="n">
        <v>0.2</v>
      </c>
      <c r="C54" s="74"/>
      <c r="D54" s="72" t="s">
        <v>125</v>
      </c>
      <c r="E54" s="73" t="n">
        <v>0.2</v>
      </c>
    </row>
    <row r="55" customFormat="false" ht="15" hidden="false" customHeight="false" outlineLevel="0" collapsed="false">
      <c r="A55" s="72" t="s">
        <v>126</v>
      </c>
      <c r="B55" s="73" t="n">
        <v>0.2</v>
      </c>
      <c r="C55" s="74"/>
      <c r="D55" s="72" t="s">
        <v>126</v>
      </c>
      <c r="E55" s="73" t="n">
        <v>0.2</v>
      </c>
    </row>
    <row r="56" customFormat="false" ht="15" hidden="false" customHeight="false" outlineLevel="0" collapsed="false">
      <c r="A56" s="72" t="s">
        <v>127</v>
      </c>
      <c r="B56" s="73" t="n">
        <v>0.2</v>
      </c>
      <c r="C56" s="74"/>
      <c r="D56" s="72" t="s">
        <v>127</v>
      </c>
      <c r="E56" s="73" t="n">
        <v>0.2</v>
      </c>
    </row>
    <row r="57" customFormat="false" ht="15" hidden="false" customHeight="false" outlineLevel="0" collapsed="false">
      <c r="A57" s="72" t="s">
        <v>128</v>
      </c>
      <c r="B57" s="73" t="n">
        <v>0.2</v>
      </c>
      <c r="C57" s="74"/>
      <c r="D57" s="72" t="s">
        <v>128</v>
      </c>
      <c r="E57" s="73" t="n">
        <v>0.2</v>
      </c>
    </row>
    <row r="58" customFormat="false" ht="15" hidden="false" customHeight="false" outlineLevel="0" collapsed="false">
      <c r="A58" s="72" t="s">
        <v>129</v>
      </c>
      <c r="B58" s="73" t="n">
        <v>0.2</v>
      </c>
      <c r="C58" s="74"/>
      <c r="D58" s="72" t="s">
        <v>129</v>
      </c>
      <c r="E58" s="73" t="n">
        <v>0.2</v>
      </c>
    </row>
    <row r="59" customFormat="false" ht="15" hidden="false" customHeight="false" outlineLevel="0" collapsed="false">
      <c r="A59" s="72" t="s">
        <v>130</v>
      </c>
      <c r="B59" s="73" t="n">
        <v>0.2</v>
      </c>
      <c r="C59" s="74"/>
      <c r="D59" s="72" t="s">
        <v>130</v>
      </c>
      <c r="E59" s="73" t="n">
        <v>0.2</v>
      </c>
    </row>
    <row r="60" customFormat="false" ht="15" hidden="false" customHeight="false" outlineLevel="0" collapsed="false">
      <c r="A60" s="72" t="s">
        <v>131</v>
      </c>
      <c r="B60" s="73" t="n">
        <v>0.2</v>
      </c>
      <c r="C60" s="74"/>
      <c r="D60" s="72" t="s">
        <v>131</v>
      </c>
      <c r="E60" s="73" t="n">
        <v>0.2</v>
      </c>
    </row>
    <row r="61" customFormat="false" ht="15" hidden="false" customHeight="false" outlineLevel="0" collapsed="false">
      <c r="A61" s="72" t="s">
        <v>132</v>
      </c>
      <c r="B61" s="73" t="n">
        <v>0.2</v>
      </c>
      <c r="C61" s="74"/>
      <c r="D61" s="72" t="s">
        <v>132</v>
      </c>
      <c r="E61" s="73" t="n">
        <v>0.2</v>
      </c>
    </row>
    <row r="62" customFormat="false" ht="15" hidden="false" customHeight="false" outlineLevel="0" collapsed="false">
      <c r="A62" s="72" t="s">
        <v>133</v>
      </c>
      <c r="B62" s="73" t="n">
        <v>0.2</v>
      </c>
      <c r="C62" s="74"/>
      <c r="D62" s="72" t="s">
        <v>133</v>
      </c>
      <c r="E62" s="73" t="n">
        <v>0.2</v>
      </c>
    </row>
    <row r="63" customFormat="false" ht="15" hidden="false" customHeight="false" outlineLevel="0" collapsed="false">
      <c r="A63" s="72" t="s">
        <v>134</v>
      </c>
      <c r="B63" s="73" t="n">
        <v>0.2</v>
      </c>
      <c r="C63" s="74"/>
      <c r="D63" s="72" t="s">
        <v>134</v>
      </c>
      <c r="E63" s="73" t="n">
        <v>0.2</v>
      </c>
    </row>
    <row r="64" customFormat="false" ht="15" hidden="false" customHeight="false" outlineLevel="0" collapsed="false">
      <c r="A64" s="72" t="s">
        <v>135</v>
      </c>
      <c r="B64" s="73" t="n">
        <v>0.2</v>
      </c>
      <c r="C64" s="74"/>
      <c r="D64" s="72" t="s">
        <v>135</v>
      </c>
      <c r="E64" s="73" t="n">
        <v>0.2</v>
      </c>
    </row>
    <row r="65" customFormat="false" ht="15" hidden="false" customHeight="false" outlineLevel="0" collapsed="false">
      <c r="A65" s="72" t="s">
        <v>136</v>
      </c>
      <c r="B65" s="73" t="n">
        <v>0.2</v>
      </c>
      <c r="C65" s="74"/>
      <c r="D65" s="72" t="s">
        <v>136</v>
      </c>
      <c r="E65" s="73" t="n">
        <v>0.2</v>
      </c>
    </row>
    <row r="66" customFormat="false" ht="15" hidden="false" customHeight="false" outlineLevel="0" collapsed="false">
      <c r="A66" s="72" t="s">
        <v>137</v>
      </c>
      <c r="B66" s="73" t="n">
        <v>0.2</v>
      </c>
      <c r="C66" s="74"/>
      <c r="D66" s="72" t="s">
        <v>137</v>
      </c>
      <c r="E66" s="73" t="n">
        <v>0.2</v>
      </c>
    </row>
    <row r="67" customFormat="false" ht="15" hidden="false" customHeight="false" outlineLevel="0" collapsed="false">
      <c r="A67" s="72" t="s">
        <v>138</v>
      </c>
      <c r="B67" s="73" t="n">
        <v>0.2</v>
      </c>
      <c r="C67" s="74"/>
      <c r="D67" s="72" t="s">
        <v>138</v>
      </c>
      <c r="E67" s="73" t="n">
        <v>0.2</v>
      </c>
    </row>
    <row r="68" customFormat="false" ht="15" hidden="false" customHeight="false" outlineLevel="0" collapsed="false">
      <c r="A68" s="72" t="s">
        <v>139</v>
      </c>
      <c r="B68" s="73" t="n">
        <v>0</v>
      </c>
      <c r="C68" s="74"/>
      <c r="D68" s="72" t="s">
        <v>139</v>
      </c>
      <c r="E68" s="73" t="n">
        <v>0</v>
      </c>
    </row>
    <row r="69" customFormat="false" ht="15" hidden="false" customHeight="false" outlineLevel="0" collapsed="false">
      <c r="A69" s="72" t="s">
        <v>140</v>
      </c>
      <c r="B69" s="73" t="n">
        <v>0.2</v>
      </c>
      <c r="C69" s="74"/>
      <c r="D69" s="72" t="s">
        <v>140</v>
      </c>
      <c r="E69" s="73" t="n">
        <v>0.2</v>
      </c>
    </row>
    <row r="70" customFormat="false" ht="15" hidden="false" customHeight="false" outlineLevel="0" collapsed="false">
      <c r="A70" s="72" t="s">
        <v>141</v>
      </c>
      <c r="B70" s="73" t="n">
        <v>0.2</v>
      </c>
      <c r="C70" s="74"/>
      <c r="D70" s="72" t="s">
        <v>141</v>
      </c>
      <c r="E70" s="73" t="n">
        <v>0.2</v>
      </c>
    </row>
    <row r="71" customFormat="false" ht="15" hidden="false" customHeight="false" outlineLevel="0" collapsed="false">
      <c r="A71" s="72" t="s">
        <v>142</v>
      </c>
      <c r="B71" s="73" t="n">
        <v>0.2</v>
      </c>
      <c r="C71" s="74"/>
      <c r="D71" s="72" t="s">
        <v>142</v>
      </c>
      <c r="E71" s="73" t="n">
        <v>0.2</v>
      </c>
    </row>
    <row r="72" customFormat="false" ht="15" hidden="false" customHeight="false" outlineLevel="0" collapsed="false">
      <c r="A72" s="72" t="s">
        <v>143</v>
      </c>
      <c r="B72" s="73" t="n">
        <v>0.2</v>
      </c>
      <c r="C72" s="74"/>
      <c r="D72" s="72" t="s">
        <v>143</v>
      </c>
      <c r="E72" s="73" t="n">
        <v>0.2</v>
      </c>
    </row>
    <row r="73" customFormat="false" ht="15" hidden="false" customHeight="false" outlineLevel="0" collapsed="false">
      <c r="A73" s="72" t="s">
        <v>144</v>
      </c>
      <c r="B73" s="73" t="n">
        <v>0.2</v>
      </c>
      <c r="C73" s="74"/>
      <c r="D73" s="72" t="s">
        <v>144</v>
      </c>
      <c r="E73" s="73" t="n">
        <v>0.2</v>
      </c>
    </row>
    <row r="74" customFormat="false" ht="15" hidden="false" customHeight="false" outlineLevel="0" collapsed="false">
      <c r="A74" s="72" t="s">
        <v>145</v>
      </c>
      <c r="B74" s="73" t="n">
        <v>0</v>
      </c>
      <c r="C74" s="74"/>
      <c r="D74" s="72" t="s">
        <v>145</v>
      </c>
      <c r="E74" s="73" t="n">
        <v>0</v>
      </c>
    </row>
    <row r="75" customFormat="false" ht="15" hidden="false" customHeight="false" outlineLevel="0" collapsed="false">
      <c r="A75" s="72" t="s">
        <v>146</v>
      </c>
      <c r="B75" s="73" t="n">
        <v>0</v>
      </c>
      <c r="C75" s="74"/>
      <c r="D75" s="72" t="s">
        <v>146</v>
      </c>
      <c r="E75" s="73" t="n">
        <v>0</v>
      </c>
    </row>
    <row r="76" customFormat="false" ht="15" hidden="false" customHeight="false" outlineLevel="0" collapsed="false">
      <c r="A76" s="72" t="s">
        <v>147</v>
      </c>
      <c r="B76" s="73" t="n">
        <v>0.2</v>
      </c>
      <c r="C76" s="74"/>
      <c r="D76" s="72" t="s">
        <v>147</v>
      </c>
      <c r="E76" s="73" t="n">
        <v>0.2</v>
      </c>
    </row>
    <row r="77" customFormat="false" ht="15" hidden="false" customHeight="false" outlineLevel="0" collapsed="false">
      <c r="A77" s="72" t="s">
        <v>148</v>
      </c>
      <c r="B77" s="73" t="n">
        <v>0</v>
      </c>
      <c r="C77" s="74"/>
      <c r="D77" s="72" t="s">
        <v>148</v>
      </c>
      <c r="E77" s="73" t="n">
        <v>0</v>
      </c>
    </row>
    <row r="78" customFormat="false" ht="15" hidden="false" customHeight="false" outlineLevel="0" collapsed="false">
      <c r="A78" s="72" t="s">
        <v>149</v>
      </c>
      <c r="B78" s="73" t="n">
        <v>0.2</v>
      </c>
      <c r="C78" s="74"/>
      <c r="D78" s="72" t="s">
        <v>149</v>
      </c>
      <c r="E78" s="73" t="n">
        <v>0.2</v>
      </c>
    </row>
    <row r="79" customFormat="false" ht="15" hidden="false" customHeight="false" outlineLevel="0" collapsed="false">
      <c r="A79" s="72" t="s">
        <v>150</v>
      </c>
      <c r="B79" s="73" t="n">
        <v>0.2</v>
      </c>
      <c r="C79" s="74"/>
      <c r="D79" s="72" t="s">
        <v>150</v>
      </c>
      <c r="E79" s="73" t="n">
        <v>0.2</v>
      </c>
    </row>
    <row r="80" customFormat="false" ht="15" hidden="false" customHeight="false" outlineLevel="0" collapsed="false">
      <c r="A80" s="72" t="s">
        <v>151</v>
      </c>
      <c r="B80" s="73" t="n">
        <v>0.2</v>
      </c>
      <c r="C80" s="74"/>
      <c r="D80" s="72" t="s">
        <v>151</v>
      </c>
      <c r="E80" s="73" t="n">
        <v>0.2</v>
      </c>
    </row>
    <row r="81" customFormat="false" ht="15" hidden="false" customHeight="false" outlineLevel="0" collapsed="false">
      <c r="A81" s="72" t="s">
        <v>152</v>
      </c>
      <c r="B81" s="73" t="n">
        <v>0.2</v>
      </c>
      <c r="C81" s="74"/>
      <c r="D81" s="72" t="s">
        <v>152</v>
      </c>
      <c r="E81" s="73" t="n">
        <v>0.2</v>
      </c>
    </row>
    <row r="82" customFormat="false" ht="15" hidden="false" customHeight="false" outlineLevel="0" collapsed="false">
      <c r="A82" s="72" t="s">
        <v>153</v>
      </c>
      <c r="B82" s="73" t="n">
        <v>0.2</v>
      </c>
      <c r="C82" s="74"/>
      <c r="D82" s="72" t="s">
        <v>153</v>
      </c>
      <c r="E82" s="73" t="n">
        <v>0.2</v>
      </c>
    </row>
    <row r="83" customFormat="false" ht="15" hidden="false" customHeight="false" outlineLevel="0" collapsed="false">
      <c r="A83" s="72" t="s">
        <v>154</v>
      </c>
      <c r="B83" s="73" t="n">
        <v>0.2</v>
      </c>
      <c r="C83" s="74"/>
      <c r="D83" s="72" t="s">
        <v>154</v>
      </c>
      <c r="E83" s="73" t="n">
        <v>0.2</v>
      </c>
    </row>
    <row r="84" customFormat="false" ht="15" hidden="false" customHeight="false" outlineLevel="0" collapsed="false">
      <c r="A84" s="72" t="s">
        <v>155</v>
      </c>
      <c r="B84" s="73" t="n">
        <v>0.2</v>
      </c>
      <c r="C84" s="74"/>
      <c r="D84" s="72" t="s">
        <v>155</v>
      </c>
      <c r="E84" s="73" t="n">
        <v>0.2</v>
      </c>
    </row>
    <row r="85" customFormat="false" ht="15" hidden="false" customHeight="false" outlineLevel="0" collapsed="false">
      <c r="A85" s="72" t="s">
        <v>156</v>
      </c>
      <c r="B85" s="73" t="n">
        <v>0.2</v>
      </c>
      <c r="C85" s="74"/>
      <c r="D85" s="72" t="s">
        <v>156</v>
      </c>
      <c r="E85" s="73" t="n">
        <v>0.2</v>
      </c>
    </row>
    <row r="86" customFormat="false" ht="15" hidden="false" customHeight="false" outlineLevel="0" collapsed="false">
      <c r="A86" s="72" t="s">
        <v>157</v>
      </c>
      <c r="B86" s="73" t="n">
        <v>0.2</v>
      </c>
      <c r="C86" s="74"/>
      <c r="D86" s="72" t="s">
        <v>157</v>
      </c>
      <c r="E86" s="73" t="n">
        <v>0.2</v>
      </c>
    </row>
    <row r="87" customFormat="false" ht="15" hidden="false" customHeight="false" outlineLevel="0" collapsed="false">
      <c r="A87" s="72" t="s">
        <v>158</v>
      </c>
      <c r="B87" s="73" t="n">
        <v>0.2</v>
      </c>
      <c r="C87" s="74"/>
      <c r="D87" s="72" t="s">
        <v>158</v>
      </c>
      <c r="E87" s="73" t="n">
        <v>0.2</v>
      </c>
    </row>
    <row r="88" customFormat="false" ht="15" hidden="false" customHeight="false" outlineLevel="0" collapsed="false">
      <c r="A88" s="72" t="s">
        <v>159</v>
      </c>
      <c r="B88" s="73" t="n">
        <v>0.2</v>
      </c>
      <c r="C88" s="74"/>
      <c r="D88" s="72" t="s">
        <v>159</v>
      </c>
      <c r="E88" s="73" t="n">
        <v>0.2</v>
      </c>
    </row>
    <row r="89" customFormat="false" ht="15" hidden="false" customHeight="false" outlineLevel="0" collapsed="false">
      <c r="A89" s="72" t="s">
        <v>160</v>
      </c>
      <c r="B89" s="73" t="n">
        <v>0.2</v>
      </c>
      <c r="C89" s="74"/>
      <c r="D89" s="72" t="s">
        <v>160</v>
      </c>
      <c r="E89" s="73" t="n">
        <v>0.2</v>
      </c>
    </row>
    <row r="90" customFormat="false" ht="15" hidden="false" customHeight="false" outlineLevel="0" collapsed="false">
      <c r="A90" s="72" t="s">
        <v>161</v>
      </c>
      <c r="B90" s="73" t="n">
        <v>0.2</v>
      </c>
      <c r="C90" s="74"/>
      <c r="D90" s="72" t="s">
        <v>161</v>
      </c>
      <c r="E90" s="73" t="n">
        <v>0.2</v>
      </c>
    </row>
    <row r="91" customFormat="false" ht="15" hidden="false" customHeight="false" outlineLevel="0" collapsed="false">
      <c r="A91" s="72" t="s">
        <v>162</v>
      </c>
      <c r="B91" s="73" t="n">
        <v>0.2</v>
      </c>
      <c r="C91" s="74"/>
      <c r="D91" s="72" t="s">
        <v>162</v>
      </c>
      <c r="E91" s="73" t="n">
        <v>0.2</v>
      </c>
    </row>
    <row r="92" customFormat="false" ht="15" hidden="false" customHeight="false" outlineLevel="0" collapsed="false">
      <c r="A92" s="72" t="s">
        <v>163</v>
      </c>
      <c r="B92" s="73" t="n">
        <v>0.2</v>
      </c>
      <c r="C92" s="74"/>
      <c r="D92" s="72" t="s">
        <v>163</v>
      </c>
      <c r="E92" s="73" t="n">
        <v>0.2</v>
      </c>
    </row>
    <row r="93" customFormat="false" ht="15" hidden="false" customHeight="false" outlineLevel="0" collapsed="false">
      <c r="A93" s="72" t="s">
        <v>164</v>
      </c>
      <c r="B93" s="73" t="n">
        <v>0.2</v>
      </c>
      <c r="C93" s="74"/>
      <c r="D93" s="72" t="s">
        <v>164</v>
      </c>
      <c r="E93" s="73" t="n">
        <v>0.2</v>
      </c>
    </row>
    <row r="94" customFormat="false" ht="15" hidden="false" customHeight="false" outlineLevel="0" collapsed="false">
      <c r="A94" s="72" t="s">
        <v>165</v>
      </c>
      <c r="B94" s="73" t="n">
        <v>0.2</v>
      </c>
      <c r="C94" s="74"/>
      <c r="D94" s="72" t="s">
        <v>165</v>
      </c>
      <c r="E94" s="73" t="n">
        <v>0.2</v>
      </c>
    </row>
    <row r="95" customFormat="false" ht="15" hidden="false" customHeight="false" outlineLevel="0" collapsed="false">
      <c r="A95" s="72" t="s">
        <v>166</v>
      </c>
      <c r="B95" s="73" t="n">
        <v>0.2</v>
      </c>
      <c r="C95" s="74"/>
      <c r="D95" s="72" t="s">
        <v>166</v>
      </c>
      <c r="E95" s="73" t="n">
        <v>0.2</v>
      </c>
    </row>
    <row r="96" customFormat="false" ht="15" hidden="false" customHeight="false" outlineLevel="0" collapsed="false">
      <c r="A96" s="72" t="s">
        <v>167</v>
      </c>
      <c r="B96" s="73" t="n">
        <v>0.2</v>
      </c>
      <c r="C96" s="74"/>
      <c r="D96" s="72" t="s">
        <v>167</v>
      </c>
      <c r="E96" s="73" t="n">
        <v>0.2</v>
      </c>
    </row>
    <row r="97" customFormat="false" ht="15" hidden="false" customHeight="false" outlineLevel="0" collapsed="false">
      <c r="A97" s="72" t="s">
        <v>168</v>
      </c>
      <c r="B97" s="73" t="n">
        <v>0.2</v>
      </c>
      <c r="C97" s="74"/>
      <c r="D97" s="72" t="s">
        <v>168</v>
      </c>
      <c r="E97" s="73" t="n">
        <v>0.2</v>
      </c>
    </row>
    <row r="98" customFormat="false" ht="15" hidden="false" customHeight="false" outlineLevel="0" collapsed="false">
      <c r="A98" s="72" t="s">
        <v>169</v>
      </c>
      <c r="B98" s="73" t="n">
        <v>0.2</v>
      </c>
      <c r="C98" s="74"/>
      <c r="D98" s="72" t="s">
        <v>169</v>
      </c>
      <c r="E98" s="73" t="n">
        <v>0.2</v>
      </c>
    </row>
    <row r="99" customFormat="false" ht="15" hidden="false" customHeight="false" outlineLevel="0" collapsed="false">
      <c r="A99" s="72" t="s">
        <v>170</v>
      </c>
      <c r="B99" s="73" t="n">
        <v>0.2</v>
      </c>
      <c r="C99" s="74"/>
      <c r="D99" s="72" t="s">
        <v>170</v>
      </c>
      <c r="E99" s="73" t="n">
        <v>0.2</v>
      </c>
    </row>
    <row r="100" customFormat="false" ht="15" hidden="false" customHeight="false" outlineLevel="0" collapsed="false">
      <c r="A100" s="72" t="s">
        <v>171</v>
      </c>
      <c r="B100" s="73" t="n">
        <v>0.2</v>
      </c>
      <c r="C100" s="74"/>
      <c r="D100" s="72" t="s">
        <v>171</v>
      </c>
      <c r="E100" s="73" t="n">
        <v>0.2</v>
      </c>
    </row>
    <row r="101" customFormat="false" ht="15" hidden="false" customHeight="false" outlineLevel="0" collapsed="false">
      <c r="A101" s="72" t="s">
        <v>172</v>
      </c>
      <c r="B101" s="73" t="n">
        <v>0.2</v>
      </c>
      <c r="C101" s="74"/>
      <c r="D101" s="72" t="s">
        <v>172</v>
      </c>
      <c r="E101" s="73" t="n">
        <v>0.2</v>
      </c>
    </row>
    <row r="102" customFormat="false" ht="15" hidden="false" customHeight="false" outlineLevel="0" collapsed="false">
      <c r="A102" s="72" t="s">
        <v>173</v>
      </c>
      <c r="B102" s="73" t="n">
        <v>0.2</v>
      </c>
      <c r="C102" s="74"/>
      <c r="D102" s="72" t="s">
        <v>173</v>
      </c>
      <c r="E102" s="73" t="n">
        <v>0.2</v>
      </c>
    </row>
    <row r="103" customFormat="false" ht="15" hidden="false" customHeight="false" outlineLevel="0" collapsed="false">
      <c r="A103" s="72" t="s">
        <v>174</v>
      </c>
      <c r="B103" s="73" t="n">
        <v>0.2</v>
      </c>
      <c r="C103" s="74"/>
      <c r="D103" s="72" t="s">
        <v>174</v>
      </c>
      <c r="E103" s="73" t="n">
        <v>0.2</v>
      </c>
    </row>
    <row r="104" customFormat="false" ht="15" hidden="false" customHeight="false" outlineLevel="0" collapsed="false">
      <c r="A104" s="72" t="s">
        <v>175</v>
      </c>
      <c r="B104" s="73" t="n">
        <v>0.2</v>
      </c>
      <c r="C104" s="74"/>
      <c r="D104" s="72" t="s">
        <v>175</v>
      </c>
      <c r="E104" s="73" t="n">
        <v>0.2</v>
      </c>
    </row>
    <row r="105" customFormat="false" ht="15" hidden="false" customHeight="false" outlineLevel="0" collapsed="false">
      <c r="A105" s="72" t="s">
        <v>71</v>
      </c>
      <c r="B105" s="73" t="n">
        <v>0.2</v>
      </c>
      <c r="C105" s="74"/>
      <c r="D105" s="72" t="s">
        <v>71</v>
      </c>
      <c r="E105" s="73" t="n">
        <v>0.2</v>
      </c>
    </row>
    <row r="106" customFormat="false" ht="15" hidden="false" customHeight="false" outlineLevel="0" collapsed="false">
      <c r="A106" s="72" t="s">
        <v>176</v>
      </c>
      <c r="B106" s="73" t="n">
        <v>0.2</v>
      </c>
      <c r="C106" s="74"/>
      <c r="D106" s="72" t="s">
        <v>176</v>
      </c>
      <c r="E106" s="73" t="n">
        <v>0.2</v>
      </c>
    </row>
    <row r="107" customFormat="false" ht="15" hidden="false" customHeight="false" outlineLevel="0" collapsed="false">
      <c r="A107" s="72" t="s">
        <v>177</v>
      </c>
      <c r="B107" s="73" t="n">
        <v>0.2</v>
      </c>
      <c r="C107" s="74"/>
      <c r="D107" s="72" t="s">
        <v>177</v>
      </c>
      <c r="E107" s="73" t="n">
        <v>0.2</v>
      </c>
    </row>
    <row r="108" customFormat="false" ht="15" hidden="false" customHeight="false" outlineLevel="0" collapsed="false">
      <c r="A108" s="72" t="s">
        <v>178</v>
      </c>
      <c r="B108" s="73" t="n">
        <v>0</v>
      </c>
      <c r="C108" s="74"/>
      <c r="D108" s="72" t="s">
        <v>178</v>
      </c>
      <c r="E108" s="73" t="n">
        <v>0</v>
      </c>
    </row>
    <row r="109" customFormat="false" ht="15" hidden="false" customHeight="false" outlineLevel="0" collapsed="false">
      <c r="A109" s="72" t="s">
        <v>179</v>
      </c>
      <c r="B109" s="73" t="n">
        <v>0.2</v>
      </c>
      <c r="C109" s="74"/>
      <c r="D109" s="72" t="s">
        <v>179</v>
      </c>
      <c r="E109" s="73" t="n">
        <v>0.2</v>
      </c>
    </row>
    <row r="110" customFormat="false" ht="15" hidden="false" customHeight="false" outlineLevel="0" collapsed="false">
      <c r="A110" s="72" t="s">
        <v>180</v>
      </c>
      <c r="B110" s="73" t="n">
        <v>0.2</v>
      </c>
      <c r="C110" s="74"/>
      <c r="D110" s="72" t="s">
        <v>180</v>
      </c>
      <c r="E110" s="73" t="n">
        <v>0.2</v>
      </c>
    </row>
    <row r="111" customFormat="false" ht="15" hidden="false" customHeight="false" outlineLevel="0" collapsed="false">
      <c r="A111" s="72" t="s">
        <v>181</v>
      </c>
      <c r="B111" s="73" t="n">
        <v>0.2</v>
      </c>
      <c r="C111" s="74"/>
      <c r="D111" s="72" t="s">
        <v>181</v>
      </c>
      <c r="E111" s="73" t="n">
        <v>0.2</v>
      </c>
    </row>
    <row r="112" customFormat="false" ht="15" hidden="false" customHeight="false" outlineLevel="0" collapsed="false">
      <c r="A112" s="75" t="s">
        <v>53</v>
      </c>
      <c r="B112" s="76" t="n">
        <v>0.1</v>
      </c>
      <c r="C112" s="77"/>
      <c r="D112" s="75" t="s">
        <v>53</v>
      </c>
      <c r="E112" s="76" t="n">
        <v>0.1</v>
      </c>
      <c r="F112" s="78" t="s">
        <v>182</v>
      </c>
    </row>
    <row r="113" customFormat="false" ht="15" hidden="false" customHeight="false" outlineLevel="0" collapsed="false">
      <c r="A113" s="75" t="s">
        <v>54</v>
      </c>
      <c r="B113" s="76" t="n">
        <v>0.12</v>
      </c>
      <c r="C113" s="77"/>
      <c r="D113" s="75" t="s">
        <v>54</v>
      </c>
      <c r="E113" s="76" t="n">
        <v>0.12</v>
      </c>
      <c r="F113" s="78" t="s">
        <v>182</v>
      </c>
    </row>
    <row r="114" customFormat="false" ht="15" hidden="false" customHeight="false" outlineLevel="0" collapsed="false">
      <c r="A114" s="75" t="s">
        <v>72</v>
      </c>
      <c r="B114" s="76" t="n">
        <v>0.15</v>
      </c>
      <c r="C114" s="77"/>
      <c r="D114" s="75" t="s">
        <v>72</v>
      </c>
      <c r="E114" s="76" t="n">
        <v>0.15</v>
      </c>
      <c r="F114" s="78" t="s">
        <v>182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2011-05-09T08:13:24Z</dcterms:created>
  <dc:creator>Migliorin Mauro</dc:creator>
  <dc:language>it-IT</dc:language>
  <cp:lastModifiedBy>Bretonego Chiara</cp:lastModifiedBy>
  <dcterms:modified xsi:type="dcterms:W3CDTF">2018-05-16T16:38:01Z</dcterms:modified>
  <cp:revision>0</cp:revision>
</cp:coreProperties>
</file>